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&amp;L" sheetId="1" r:id="rId1"/>
    <sheet name="BS" sheetId="2" r:id="rId2"/>
  </sheets>
  <definedNames/>
  <calcPr fullCalcOnLoad="1"/>
</workbook>
</file>

<file path=xl/sharedStrings.xml><?xml version="1.0" encoding="utf-8"?>
<sst xmlns="http://schemas.openxmlformats.org/spreadsheetml/2006/main" count="126" uniqueCount="96">
  <si>
    <t>1.  (a)  Revenue</t>
  </si>
  <si>
    <t xml:space="preserve">     (b)  Investment income</t>
  </si>
  <si>
    <t xml:space="preserve">     (c)  Other income</t>
  </si>
  <si>
    <t xml:space="preserve">          cost, depreciation and</t>
  </si>
  <si>
    <t xml:space="preserve">          items, Income tax, minority</t>
  </si>
  <si>
    <t xml:space="preserve">          interest and extraordinary </t>
  </si>
  <si>
    <t xml:space="preserve">          items</t>
  </si>
  <si>
    <t xml:space="preserve">    (b)  Finance cost</t>
  </si>
  <si>
    <t xml:space="preserve">    (c)  Depreciation and amortisation</t>
  </si>
  <si>
    <t xml:space="preserve">          tax, minority interest and</t>
  </si>
  <si>
    <t xml:space="preserve">          extraordinary items</t>
  </si>
  <si>
    <t xml:space="preserve">    (f)  Share of profits and loss of</t>
  </si>
  <si>
    <t xml:space="preserve">         associated companies</t>
  </si>
  <si>
    <t xml:space="preserve">          tax, minority interests and</t>
  </si>
  <si>
    <t>SPG Group</t>
  </si>
  <si>
    <t>SMCB</t>
  </si>
  <si>
    <t>FEMT</t>
  </si>
  <si>
    <t>RMT</t>
  </si>
  <si>
    <t>Total</t>
  </si>
  <si>
    <t>Adjustment</t>
  </si>
  <si>
    <t>Group</t>
  </si>
  <si>
    <t>-</t>
  </si>
  <si>
    <t>(RM'000)</t>
  </si>
  <si>
    <t xml:space="preserve">    (h) Income Tax</t>
  </si>
  <si>
    <t xml:space="preserve">                  </t>
  </si>
  <si>
    <t xml:space="preserve">            before deducting minority interest</t>
  </si>
  <si>
    <t xml:space="preserve">         attributable to members of the company</t>
  </si>
  <si>
    <t xml:space="preserve">    (l) Extraordinary items</t>
  </si>
  <si>
    <t xml:space="preserve">        of the company</t>
  </si>
  <si>
    <t xml:space="preserve">       (ii) Add minority interest</t>
  </si>
  <si>
    <t>(i)</t>
  </si>
  <si>
    <t>2.  (a)  Proft before finance</t>
  </si>
  <si>
    <t xml:space="preserve">    (e)  Profit before income </t>
  </si>
  <si>
    <t xml:space="preserve">    (g)  Profit before income </t>
  </si>
  <si>
    <t xml:space="preserve">    (i) (i) Profit after income tax</t>
  </si>
  <si>
    <t xml:space="preserve">    (j) Pre-acquisition profit</t>
  </si>
  <si>
    <t xml:space="preserve">    (k) Net loss from ordinary activities</t>
  </si>
  <si>
    <t xml:space="preserve">    (m) Net loss attributable to members</t>
  </si>
  <si>
    <t xml:space="preserve"> NON-CURRENT ASSETS</t>
  </si>
  <si>
    <t xml:space="preserve">   Property, plant &amp; equipment</t>
  </si>
  <si>
    <t xml:space="preserve">   Other investments</t>
  </si>
  <si>
    <t xml:space="preserve">   Deferred expenditure</t>
  </si>
  <si>
    <t xml:space="preserve"> CURRENT ASSETS</t>
  </si>
  <si>
    <t xml:space="preserve">   Inventories</t>
  </si>
  <si>
    <t xml:space="preserve">   Trade receivables</t>
  </si>
  <si>
    <t xml:space="preserve">   Other receivables</t>
  </si>
  <si>
    <t xml:space="preserve">   Deposits with licensed banks</t>
  </si>
  <si>
    <t xml:space="preserve"> CURRENT LIABILITIES</t>
  </si>
  <si>
    <t xml:space="preserve">   Short term borrowings</t>
  </si>
  <si>
    <t xml:space="preserve">   Trade payables</t>
  </si>
  <si>
    <t xml:space="preserve">   Other payables and accruals</t>
  </si>
  <si>
    <t xml:space="preserve">   Cash and bank balances</t>
  </si>
  <si>
    <t xml:space="preserve">   Taxation</t>
  </si>
  <si>
    <t>FINANACED BY :-</t>
  </si>
  <si>
    <t xml:space="preserve">   Share capital</t>
  </si>
  <si>
    <t xml:space="preserve">   Share premium</t>
  </si>
  <si>
    <t xml:space="preserve">   Profit and loss account</t>
  </si>
  <si>
    <t xml:space="preserve">   Reserve arising from consolidation</t>
  </si>
  <si>
    <t xml:space="preserve">   Hire purchase payables</t>
  </si>
  <si>
    <t xml:space="preserve">   Term loan</t>
  </si>
  <si>
    <t xml:space="preserve">   Deferred taxation</t>
  </si>
  <si>
    <t xml:space="preserve">   Minority Interest</t>
  </si>
  <si>
    <t xml:space="preserve">   Non-current liabilities</t>
  </si>
  <si>
    <t>Note : -</t>
  </si>
  <si>
    <t xml:space="preserve">           (i)</t>
  </si>
  <si>
    <t>Amount owing by FEMT to STM</t>
  </si>
  <si>
    <t>RM'000</t>
  </si>
  <si>
    <t>Amount owing by RMT to STM</t>
  </si>
  <si>
    <t>Amount owing by SASB to RMT</t>
  </si>
  <si>
    <t>Amount owing by FEMT to RMT</t>
  </si>
  <si>
    <t xml:space="preserve">           (ii)</t>
  </si>
  <si>
    <t>Unrealised profit on closing stocks</t>
  </si>
  <si>
    <t>(ii)</t>
  </si>
  <si>
    <t>Proforma Consolidated Income Statement For The Financial Year Ended 31 March 2002</t>
  </si>
  <si>
    <t>Proforma Consolidated Balance Sheet as at 31 March 2002</t>
  </si>
  <si>
    <t xml:space="preserve"> NET CURRENT ASSETS</t>
  </si>
  <si>
    <t>Proforma</t>
  </si>
  <si>
    <t xml:space="preserve">   Amount owing to a subsidiary company</t>
  </si>
  <si>
    <t xml:space="preserve">Proforma </t>
  </si>
  <si>
    <t xml:space="preserve">          amortisation, exceptional</t>
  </si>
  <si>
    <t xml:space="preserve">   (d)  Exceptional items</t>
  </si>
  <si>
    <t>Net (liabilities)/tangible assets per share (RM)</t>
  </si>
  <si>
    <t>throughtout the current financial year under review.</t>
  </si>
  <si>
    <t>31 March 2002.</t>
  </si>
  <si>
    <t xml:space="preserve">The Proforma Consolidated Balance Sheet of SMCB as set out below has been provided for illustrative purposes only to </t>
  </si>
  <si>
    <t xml:space="preserve">as set out below has been provided for illustrative purposes only, assuming that the Group had been in existence </t>
  </si>
  <si>
    <t>Stone Master Corporation Berhad (SMCB) - Company No. : 498639-X</t>
  </si>
  <si>
    <t xml:space="preserve">    Earnings Per Share (RM)</t>
  </si>
  <si>
    <t xml:space="preserve">    Note (i):- </t>
  </si>
  <si>
    <t xml:space="preserve">    Stock Exchange ("KLSE") pertaining to the admission of the Company to the Second Board of the KLSE.</t>
  </si>
  <si>
    <t xml:space="preserve">    Earnings per share is based on profit after tax but before pre-acquisition profit.</t>
  </si>
  <si>
    <t xml:space="preserve"> </t>
  </si>
  <si>
    <t xml:space="preserve">The Proforma Consolidated Income Statement of SMCB and its subsidiaries (the Group) as at 31 March 2002 </t>
  </si>
  <si>
    <t xml:space="preserve">    No comparative figures are available as this is the first financial year announced.  </t>
  </si>
  <si>
    <t xml:space="preserve">show the effect of the Acquisitions of its subsidiaries on the assumption that Acquisitions had been completed on </t>
  </si>
  <si>
    <t xml:space="preserve">    This is a proforma consolidated results for the financial year ended 31 March 2002 as requested by the Kuala Lumpur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</si>
</sst>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;[Red]\(0.00\)"/>
    <numFmt numFmtId="167" formatCode="0.0_);[Red]\(0.0\)"/>
    <numFmt numFmtId="168" formatCode="0_);[Red]\(0\)"/>
    <numFmt numFmtId="169" formatCode="&quot;RM&quot;#,##0_);\(&quot;RM&quot;#,##0\)"/>
    <numFmt numFmtId="170" formatCode="&quot;RM&quot;#,##0_);[Red]\(&quot;RM&quot;#,##0\)"/>
    <numFmt numFmtId="171" formatCode="&quot;RM&quot;#,##0.00_);\(&quot;RM&quot;#,##0.00\)"/>
    <numFmt numFmtId="172" formatCode="&quot;RM&quot;#,##0.00_);[Red]\(&quot;RM&quot;#,##0.00\)"/>
    <numFmt numFmtId="173" formatCode="_(&quot;RM&quot;* #,##0_);_(&quot;RM&quot;* \(#,##0\);_(&quot;RM&quot;* &quot;-&quot;_);_(@_)"/>
    <numFmt numFmtId="174" formatCode="_(&quot;RM&quot;* #,##0.00_);_(&quot;RM&quot;* \(#,##0.00\);_(&quot;RM&quot;* &quot;-&quot;??_);_(@_)"/>
    <numFmt numFmtId="175" formatCode="m/d/yyyy"/>
    <numFmt numFmtId="176" formatCode="#,##0.0_);[Red]\(#,##0.0\)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#,##0.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0" fillId="0" borderId="0" xfId="15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15" applyNumberFormat="1" applyAlignment="1">
      <alignment horizontal="center"/>
    </xf>
    <xf numFmtId="0" fontId="0" fillId="0" borderId="0" xfId="15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0" xfId="15" applyNumberFormat="1" applyAlignment="1">
      <alignment horizontal="center"/>
    </xf>
    <xf numFmtId="38" fontId="0" fillId="0" borderId="0" xfId="0" applyNumberFormat="1" applyAlignment="1">
      <alignment horizontal="center"/>
    </xf>
    <xf numFmtId="38" fontId="0" fillId="0" borderId="1" xfId="0" applyNumberFormat="1" applyBorder="1" applyAlignment="1">
      <alignment horizontal="center"/>
    </xf>
    <xf numFmtId="38" fontId="0" fillId="0" borderId="2" xfId="0" applyNumberFormat="1" applyBorder="1" applyAlignment="1">
      <alignment horizontal="center"/>
    </xf>
    <xf numFmtId="38" fontId="0" fillId="0" borderId="0" xfId="0" applyNumberFormat="1" applyBorder="1" applyAlignment="1">
      <alignment horizontal="center"/>
    </xf>
    <xf numFmtId="38" fontId="0" fillId="0" borderId="0" xfId="15" applyNumberFormat="1" applyAlignment="1">
      <alignment horizontal="center"/>
    </xf>
    <xf numFmtId="3" fontId="0" fillId="0" borderId="0" xfId="15" applyNumberFormat="1" applyAlignment="1">
      <alignment horizontal="right"/>
    </xf>
    <xf numFmtId="38" fontId="0" fillId="0" borderId="0" xfId="15" applyNumberFormat="1" applyFont="1" applyAlignment="1">
      <alignment horizontal="right"/>
    </xf>
    <xf numFmtId="3" fontId="0" fillId="0" borderId="0" xfId="15" applyNumberFormat="1" applyFont="1" applyAlignment="1">
      <alignment horizontal="right"/>
    </xf>
    <xf numFmtId="38" fontId="0" fillId="0" borderId="0" xfId="15" applyNumberFormat="1" applyAlignment="1">
      <alignment horizontal="right"/>
    </xf>
    <xf numFmtId="41" fontId="0" fillId="0" borderId="0" xfId="0" applyNumberFormat="1" applyAlignment="1">
      <alignment/>
    </xf>
    <xf numFmtId="41" fontId="0" fillId="0" borderId="0" xfId="15" applyNumberFormat="1" applyFont="1" applyAlignment="1">
      <alignment horizontal="right"/>
    </xf>
    <xf numFmtId="41" fontId="0" fillId="0" borderId="0" xfId="15" applyNumberFormat="1" applyAlignment="1">
      <alignment horizontal="right"/>
    </xf>
    <xf numFmtId="41" fontId="0" fillId="0" borderId="0" xfId="15" applyNumberFormat="1" applyAlignment="1">
      <alignment horizontal="center"/>
    </xf>
    <xf numFmtId="41" fontId="0" fillId="0" borderId="0" xfId="15" applyNumberFormat="1" applyAlignment="1">
      <alignment/>
    </xf>
    <xf numFmtId="41" fontId="0" fillId="0" borderId="3" xfId="15" applyNumberFormat="1" applyFont="1" applyBorder="1" applyAlignment="1">
      <alignment horizontal="right"/>
    </xf>
    <xf numFmtId="3" fontId="0" fillId="0" borderId="3" xfId="15" applyNumberFormat="1" applyBorder="1" applyAlignment="1">
      <alignment horizontal="right"/>
    </xf>
    <xf numFmtId="38" fontId="0" fillId="0" borderId="3" xfId="15" applyNumberFormat="1" applyBorder="1" applyAlignment="1">
      <alignment horizontal="right"/>
    </xf>
    <xf numFmtId="3" fontId="0" fillId="0" borderId="4" xfId="15" applyNumberFormat="1" applyBorder="1" applyAlignment="1">
      <alignment horizontal="right"/>
    </xf>
    <xf numFmtId="38" fontId="0" fillId="0" borderId="4" xfId="15" applyNumberFormat="1" applyBorder="1" applyAlignment="1">
      <alignment horizontal="right"/>
    </xf>
    <xf numFmtId="3" fontId="0" fillId="0" borderId="4" xfId="15" applyNumberFormat="1" applyFont="1" applyBorder="1" applyAlignment="1">
      <alignment horizontal="right"/>
    </xf>
    <xf numFmtId="168" fontId="0" fillId="0" borderId="0" xfId="15" applyNumberFormat="1" applyAlignment="1">
      <alignment horizontal="right"/>
    </xf>
    <xf numFmtId="4" fontId="0" fillId="0" borderId="0" xfId="15" applyNumberFormat="1" applyAlignment="1">
      <alignment horizontal="right"/>
    </xf>
    <xf numFmtId="0" fontId="0" fillId="0" borderId="0" xfId="15" applyNumberFormat="1" applyFont="1" applyAlignment="1">
      <alignment horizontal="left"/>
    </xf>
    <xf numFmtId="3" fontId="0" fillId="0" borderId="5" xfId="15" applyNumberFormat="1" applyBorder="1" applyAlignment="1">
      <alignment horizontal="center"/>
    </xf>
    <xf numFmtId="38" fontId="0" fillId="0" borderId="3" xfId="15" applyNumberFormat="1" applyFont="1" applyBorder="1" applyAlignment="1">
      <alignment horizontal="right"/>
    </xf>
    <xf numFmtId="3" fontId="0" fillId="0" borderId="3" xfId="15" applyNumberFormat="1" applyFont="1" applyBorder="1" applyAlignment="1">
      <alignment horizontal="right"/>
    </xf>
    <xf numFmtId="3" fontId="0" fillId="0" borderId="6" xfId="15" applyNumberFormat="1" applyBorder="1" applyAlignment="1">
      <alignment horizontal="center"/>
    </xf>
    <xf numFmtId="38" fontId="0" fillId="0" borderId="6" xfId="15" applyNumberFormat="1" applyBorder="1" applyAlignment="1">
      <alignment horizontal="center"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0" fillId="0" borderId="7" xfId="0" applyNumberFormat="1" applyBorder="1" applyAlignment="1">
      <alignment/>
    </xf>
    <xf numFmtId="41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8" fontId="0" fillId="0" borderId="9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8" fontId="0" fillId="0" borderId="7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8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4" fontId="0" fillId="0" borderId="0" xfId="0" applyNumberFormat="1" applyAlignment="1">
      <alignment/>
    </xf>
    <xf numFmtId="3" fontId="0" fillId="0" borderId="12" xfId="0" applyNumberFormat="1" applyBorder="1" applyAlignment="1">
      <alignment horizontal="center"/>
    </xf>
    <xf numFmtId="38" fontId="0" fillId="0" borderId="12" xfId="0" applyNumberFormat="1" applyBorder="1" applyAlignment="1">
      <alignment horizontal="center"/>
    </xf>
    <xf numFmtId="15" fontId="0" fillId="0" borderId="0" xfId="0" applyNumberFormat="1" applyAlignment="1" quotePrefix="1">
      <alignment/>
    </xf>
    <xf numFmtId="3" fontId="1" fillId="0" borderId="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41" fontId="0" fillId="0" borderId="0" xfId="15" applyNumberFormat="1" applyFont="1" applyBorder="1" applyAlignment="1">
      <alignment horizontal="right"/>
    </xf>
    <xf numFmtId="38" fontId="0" fillId="0" borderId="0" xfId="15" applyNumberFormat="1" applyBorder="1" applyAlignment="1">
      <alignment horizontal="right"/>
    </xf>
    <xf numFmtId="38" fontId="0" fillId="0" borderId="0" xfId="15" applyNumberFormat="1" applyFont="1" applyBorder="1" applyAlignment="1">
      <alignment horizontal="right"/>
    </xf>
    <xf numFmtId="3" fontId="0" fillId="0" borderId="0" xfId="15" applyNumberFormat="1" applyBorder="1" applyAlignment="1">
      <alignment horizontal="right"/>
    </xf>
    <xf numFmtId="38" fontId="0" fillId="0" borderId="0" xfId="15" applyNumberFormat="1" applyBorder="1" applyAlignment="1">
      <alignment horizontal="center"/>
    </xf>
    <xf numFmtId="4" fontId="0" fillId="0" borderId="0" xfId="15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92"/>
  <sheetViews>
    <sheetView tabSelected="1" workbookViewId="0" topLeftCell="A47">
      <selection activeCell="D58" sqref="D58"/>
    </sheetView>
  </sheetViews>
  <sheetFormatPr defaultColWidth="9.140625" defaultRowHeight="12.75"/>
  <cols>
    <col min="4" max="4" width="34.8515625" style="0" customWidth="1"/>
    <col min="5" max="5" width="15.140625" style="9" hidden="1" customWidth="1"/>
    <col min="6" max="6" width="10.28125" style="14" hidden="1" customWidth="1"/>
    <col min="7" max="7" width="10.57421875" style="9" hidden="1" customWidth="1"/>
    <col min="8" max="8" width="11.28125" style="9" hidden="1" customWidth="1"/>
    <col min="9" max="9" width="0" style="9" hidden="1" customWidth="1"/>
    <col min="10" max="10" width="2.28125" style="9" hidden="1" customWidth="1"/>
    <col min="11" max="11" width="11.57421875" style="9" hidden="1" customWidth="1"/>
    <col min="12" max="12" width="2.28125" style="9" hidden="1" customWidth="1"/>
    <col min="13" max="13" width="13.8515625" style="14" customWidth="1"/>
    <col min="14" max="14" width="2.28125" style="9" customWidth="1"/>
    <col min="15" max="15" width="12.7109375" style="9" customWidth="1"/>
    <col min="16" max="50" width="9.140625" style="4" customWidth="1"/>
    <col min="51" max="57" width="9.140625" style="5" customWidth="1"/>
  </cols>
  <sheetData>
    <row r="1" ht="12.75">
      <c r="A1" s="1" t="s">
        <v>86</v>
      </c>
    </row>
    <row r="2" ht="12.75">
      <c r="A2" s="2" t="s">
        <v>73</v>
      </c>
    </row>
    <row r="4" ht="12.75">
      <c r="A4" t="s">
        <v>92</v>
      </c>
    </row>
    <row r="5" ht="12.75">
      <c r="A5" t="s">
        <v>85</v>
      </c>
    </row>
    <row r="6" ht="12.75">
      <c r="A6" t="s">
        <v>82</v>
      </c>
    </row>
    <row r="8" spans="5:16" ht="12.75">
      <c r="E8" s="10" t="s">
        <v>14</v>
      </c>
      <c r="F8" s="15" t="s">
        <v>15</v>
      </c>
      <c r="G8" s="10" t="s">
        <v>16</v>
      </c>
      <c r="H8" s="10" t="s">
        <v>17</v>
      </c>
      <c r="I8" s="10" t="s">
        <v>18</v>
      </c>
      <c r="J8" s="11"/>
      <c r="K8" s="10" t="s">
        <v>19</v>
      </c>
      <c r="L8" s="11"/>
      <c r="M8" s="17"/>
      <c r="N8" s="11"/>
      <c r="O8" s="60" t="s">
        <v>78</v>
      </c>
      <c r="P8" s="6"/>
    </row>
    <row r="9" spans="5:16" ht="12.75">
      <c r="E9" s="57"/>
      <c r="F9" s="58"/>
      <c r="G9" s="57"/>
      <c r="H9" s="57"/>
      <c r="I9" s="57"/>
      <c r="J9" s="11"/>
      <c r="K9" s="57"/>
      <c r="L9" s="11"/>
      <c r="M9" s="17"/>
      <c r="N9" s="11"/>
      <c r="O9" s="61" t="s">
        <v>20</v>
      </c>
      <c r="P9" s="6"/>
    </row>
    <row r="10" spans="5:15" ht="12.75">
      <c r="E10" s="12" t="s">
        <v>22</v>
      </c>
      <c r="F10" s="16" t="s">
        <v>22</v>
      </c>
      <c r="G10" s="12" t="s">
        <v>22</v>
      </c>
      <c r="H10" s="12" t="s">
        <v>22</v>
      </c>
      <c r="I10" s="12" t="s">
        <v>22</v>
      </c>
      <c r="J10" s="11"/>
      <c r="K10" s="12" t="s">
        <v>22</v>
      </c>
      <c r="L10" s="11"/>
      <c r="M10" s="17"/>
      <c r="N10" s="11"/>
      <c r="O10" s="12" t="s">
        <v>22</v>
      </c>
    </row>
    <row r="11" spans="5:15" ht="12.75">
      <c r="E11" s="11"/>
      <c r="F11" s="17"/>
      <c r="G11" s="11"/>
      <c r="H11" s="11"/>
      <c r="I11" s="11"/>
      <c r="J11" s="11"/>
      <c r="K11" s="11"/>
      <c r="L11" s="11"/>
      <c r="M11" s="17"/>
      <c r="N11" s="11"/>
      <c r="O11" s="11"/>
    </row>
    <row r="12" spans="1:59" ht="12.75">
      <c r="A12" t="s">
        <v>0</v>
      </c>
      <c r="E12" s="19">
        <v>58077</v>
      </c>
      <c r="F12" s="20" t="s">
        <v>21</v>
      </c>
      <c r="G12" s="19">
        <v>16651</v>
      </c>
      <c r="H12" s="19">
        <v>38164</v>
      </c>
      <c r="I12" s="21">
        <f>SUM(E12:H12)</f>
        <v>112892</v>
      </c>
      <c r="J12" s="19"/>
      <c r="K12" s="19">
        <v>6632</v>
      </c>
      <c r="L12" s="19"/>
      <c r="M12" s="62"/>
      <c r="N12" s="19"/>
      <c r="O12" s="19">
        <f>I12-K12</f>
        <v>106260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8"/>
      <c r="AZ12" s="8"/>
      <c r="BA12" s="8"/>
      <c r="BB12" s="8"/>
      <c r="BC12" s="8"/>
      <c r="BD12" s="8"/>
      <c r="BE12" s="8"/>
      <c r="BF12" s="3"/>
      <c r="BG12" s="3"/>
    </row>
    <row r="13" spans="5:59" ht="12.75">
      <c r="E13" s="19"/>
      <c r="F13" s="22"/>
      <c r="G13" s="19"/>
      <c r="H13" s="19"/>
      <c r="I13" s="21"/>
      <c r="J13" s="19"/>
      <c r="K13" s="19"/>
      <c r="L13" s="19"/>
      <c r="M13" s="63"/>
      <c r="N13" s="19"/>
      <c r="O13" s="19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8"/>
      <c r="AZ13" s="8"/>
      <c r="BA13" s="8"/>
      <c r="BB13" s="8"/>
      <c r="BC13" s="8"/>
      <c r="BD13" s="8"/>
      <c r="BE13" s="8"/>
      <c r="BF13" s="3"/>
      <c r="BG13" s="3"/>
    </row>
    <row r="14" spans="1:59" ht="12.75">
      <c r="A14" t="s">
        <v>1</v>
      </c>
      <c r="E14" s="19">
        <v>13</v>
      </c>
      <c r="F14" s="20" t="s">
        <v>21</v>
      </c>
      <c r="G14" s="21" t="s">
        <v>21</v>
      </c>
      <c r="H14" s="19">
        <v>1</v>
      </c>
      <c r="I14" s="21">
        <f>SUM(E14:H14)</f>
        <v>14</v>
      </c>
      <c r="J14" s="19"/>
      <c r="K14" s="19"/>
      <c r="L14" s="19"/>
      <c r="M14" s="62"/>
      <c r="N14" s="19"/>
      <c r="O14" s="19">
        <f>I14-K14</f>
        <v>14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8"/>
      <c r="AZ14" s="8"/>
      <c r="BA14" s="8"/>
      <c r="BB14" s="8"/>
      <c r="BC14" s="8"/>
      <c r="BD14" s="8"/>
      <c r="BE14" s="8"/>
      <c r="BF14" s="3"/>
      <c r="BG14" s="3"/>
    </row>
    <row r="15" spans="5:59" ht="12.75">
      <c r="E15" s="19"/>
      <c r="F15" s="22"/>
      <c r="G15" s="19"/>
      <c r="H15" s="19"/>
      <c r="I15" s="21"/>
      <c r="J15" s="19"/>
      <c r="K15" s="19"/>
      <c r="L15" s="19"/>
      <c r="M15" s="63"/>
      <c r="N15" s="19"/>
      <c r="O15" s="19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8"/>
      <c r="AZ15" s="8"/>
      <c r="BA15" s="8"/>
      <c r="BB15" s="8"/>
      <c r="BC15" s="8"/>
      <c r="BD15" s="8"/>
      <c r="BE15" s="8"/>
      <c r="BF15" s="3"/>
      <c r="BG15" s="3"/>
    </row>
    <row r="16" spans="1:59" ht="12.75">
      <c r="A16" t="s">
        <v>2</v>
      </c>
      <c r="E16" s="19">
        <v>219</v>
      </c>
      <c r="F16" s="20" t="s">
        <v>21</v>
      </c>
      <c r="G16" s="19">
        <v>9</v>
      </c>
      <c r="H16" s="19">
        <v>17</v>
      </c>
      <c r="I16" s="21">
        <f>SUM(E16:H16)</f>
        <v>245</v>
      </c>
      <c r="J16" s="19"/>
      <c r="K16" s="19"/>
      <c r="L16" s="19"/>
      <c r="M16" s="62"/>
      <c r="N16" s="19"/>
      <c r="O16" s="19">
        <f>I16-K16</f>
        <v>245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8"/>
      <c r="AZ16" s="8"/>
      <c r="BA16" s="8"/>
      <c r="BB16" s="8"/>
      <c r="BC16" s="8"/>
      <c r="BD16" s="8"/>
      <c r="BE16" s="8"/>
      <c r="BF16" s="3"/>
      <c r="BG16" s="3"/>
    </row>
    <row r="17" spans="5:59" ht="12.75">
      <c r="E17" s="19"/>
      <c r="F17" s="22"/>
      <c r="G17" s="19"/>
      <c r="H17" s="19"/>
      <c r="I17" s="21"/>
      <c r="J17" s="19"/>
      <c r="K17" s="19"/>
      <c r="L17" s="19"/>
      <c r="M17" s="63"/>
      <c r="N17" s="19"/>
      <c r="O17" s="19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8"/>
      <c r="AZ17" s="8"/>
      <c r="BA17" s="8"/>
      <c r="BB17" s="8"/>
      <c r="BC17" s="8"/>
      <c r="BD17" s="8"/>
      <c r="BE17" s="8"/>
      <c r="BF17" s="3"/>
      <c r="BG17" s="3"/>
    </row>
    <row r="18" spans="1:59" ht="12.75">
      <c r="A18" t="s">
        <v>31</v>
      </c>
      <c r="E18" s="19">
        <f>12501</f>
        <v>12501</v>
      </c>
      <c r="F18" s="22">
        <v>-12</v>
      </c>
      <c r="G18" s="19">
        <v>990</v>
      </c>
      <c r="H18" s="19">
        <v>2204</v>
      </c>
      <c r="I18" s="21">
        <f>SUM(E18:H18)</f>
        <v>15683</v>
      </c>
      <c r="J18" s="19"/>
      <c r="K18" s="19">
        <v>181</v>
      </c>
      <c r="L18" s="19"/>
      <c r="M18" s="64"/>
      <c r="N18" s="19"/>
      <c r="O18" s="19">
        <f>I18-K18</f>
        <v>15502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8"/>
      <c r="AZ18" s="8"/>
      <c r="BA18" s="8"/>
      <c r="BB18" s="8"/>
      <c r="BC18" s="8"/>
      <c r="BD18" s="8"/>
      <c r="BE18" s="8"/>
      <c r="BF18" s="3"/>
      <c r="BG18" s="3"/>
    </row>
    <row r="19" spans="1:59" ht="12.75">
      <c r="A19" t="s">
        <v>3</v>
      </c>
      <c r="E19" s="19"/>
      <c r="F19" s="22"/>
      <c r="G19" s="19"/>
      <c r="H19" s="19"/>
      <c r="I19" s="21"/>
      <c r="J19" s="19"/>
      <c r="K19" s="19"/>
      <c r="L19" s="19"/>
      <c r="M19" s="63"/>
      <c r="N19" s="19"/>
      <c r="O19" s="19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8"/>
      <c r="AZ19" s="8"/>
      <c r="BA19" s="8"/>
      <c r="BB19" s="8"/>
      <c r="BC19" s="8"/>
      <c r="BD19" s="8"/>
      <c r="BE19" s="8"/>
      <c r="BF19" s="3"/>
      <c r="BG19" s="3"/>
    </row>
    <row r="20" spans="1:59" ht="12.75">
      <c r="A20" t="s">
        <v>79</v>
      </c>
      <c r="E20" s="19"/>
      <c r="F20" s="22"/>
      <c r="G20" s="19"/>
      <c r="H20" s="19"/>
      <c r="I20" s="21"/>
      <c r="J20" s="19"/>
      <c r="K20" s="19"/>
      <c r="L20" s="19"/>
      <c r="M20" s="63"/>
      <c r="N20" s="19"/>
      <c r="O20" s="19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8"/>
      <c r="AZ20" s="8"/>
      <c r="BA20" s="8"/>
      <c r="BB20" s="8"/>
      <c r="BC20" s="8"/>
      <c r="BD20" s="8"/>
      <c r="BE20" s="8"/>
      <c r="BF20" s="3"/>
      <c r="BG20" s="3"/>
    </row>
    <row r="21" spans="1:59" ht="12.75">
      <c r="A21" t="s">
        <v>4</v>
      </c>
      <c r="E21" s="19"/>
      <c r="F21" s="22"/>
      <c r="G21" s="19"/>
      <c r="H21" s="19"/>
      <c r="I21" s="21"/>
      <c r="J21" s="19"/>
      <c r="K21" s="19"/>
      <c r="L21" s="19"/>
      <c r="M21" s="63"/>
      <c r="N21" s="19"/>
      <c r="O21" s="19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8"/>
      <c r="AZ21" s="8"/>
      <c r="BA21" s="8"/>
      <c r="BB21" s="8"/>
      <c r="BC21" s="8"/>
      <c r="BD21" s="8"/>
      <c r="BE21" s="8"/>
      <c r="BF21" s="3"/>
      <c r="BG21" s="3"/>
    </row>
    <row r="22" spans="1:59" ht="12.75">
      <c r="A22" t="s">
        <v>5</v>
      </c>
      <c r="E22" s="19"/>
      <c r="F22" s="22"/>
      <c r="G22" s="19"/>
      <c r="H22" s="19"/>
      <c r="I22" s="21"/>
      <c r="J22" s="19"/>
      <c r="K22" s="19"/>
      <c r="L22" s="19"/>
      <c r="M22" s="63"/>
      <c r="N22" s="19"/>
      <c r="O22" s="19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8"/>
      <c r="AZ22" s="8"/>
      <c r="BA22" s="8"/>
      <c r="BB22" s="8"/>
      <c r="BC22" s="8"/>
      <c r="BD22" s="8"/>
      <c r="BE22" s="8"/>
      <c r="BF22" s="3"/>
      <c r="BG22" s="3"/>
    </row>
    <row r="23" spans="1:59" ht="12.75">
      <c r="A23" t="s">
        <v>6</v>
      </c>
      <c r="E23" s="19"/>
      <c r="F23" s="22"/>
      <c r="G23" s="19"/>
      <c r="H23" s="19"/>
      <c r="I23" s="21"/>
      <c r="J23" s="19"/>
      <c r="K23" s="19"/>
      <c r="L23" s="19"/>
      <c r="M23" s="63"/>
      <c r="N23" s="19"/>
      <c r="O23" s="19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8"/>
      <c r="AZ23" s="8"/>
      <c r="BA23" s="8"/>
      <c r="BB23" s="8"/>
      <c r="BC23" s="8"/>
      <c r="BD23" s="8"/>
      <c r="BE23" s="8"/>
      <c r="BF23" s="3"/>
      <c r="BG23" s="3"/>
    </row>
    <row r="24" spans="5:59" ht="12.75">
      <c r="E24" s="19"/>
      <c r="F24" s="22"/>
      <c r="G24" s="19"/>
      <c r="H24" s="19"/>
      <c r="I24" s="21"/>
      <c r="J24" s="19"/>
      <c r="K24" s="19"/>
      <c r="L24" s="19"/>
      <c r="M24" s="63"/>
      <c r="N24" s="19"/>
      <c r="O24" s="19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8"/>
      <c r="AZ24" s="8"/>
      <c r="BA24" s="8"/>
      <c r="BB24" s="8"/>
      <c r="BC24" s="8"/>
      <c r="BD24" s="8"/>
      <c r="BE24" s="8"/>
      <c r="BF24" s="3"/>
      <c r="BG24" s="3"/>
    </row>
    <row r="25" spans="1:59" ht="12.75">
      <c r="A25" t="s">
        <v>7</v>
      </c>
      <c r="E25" s="19">
        <v>1935</v>
      </c>
      <c r="F25" s="20" t="s">
        <v>21</v>
      </c>
      <c r="G25" s="19">
        <v>77</v>
      </c>
      <c r="H25" s="19">
        <v>323</v>
      </c>
      <c r="I25" s="21">
        <f>SUM(E25:H25)</f>
        <v>2335</v>
      </c>
      <c r="J25" s="19"/>
      <c r="K25" s="19"/>
      <c r="L25" s="19"/>
      <c r="M25" s="62"/>
      <c r="N25" s="19"/>
      <c r="O25" s="22">
        <f>-I25-K25</f>
        <v>-2335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8"/>
      <c r="AZ25" s="8"/>
      <c r="BA25" s="8"/>
      <c r="BB25" s="8"/>
      <c r="BC25" s="8"/>
      <c r="BD25" s="8"/>
      <c r="BE25" s="8"/>
      <c r="BF25" s="3"/>
      <c r="BG25" s="3"/>
    </row>
    <row r="26" spans="5:59" ht="12.75">
      <c r="E26" s="19"/>
      <c r="F26" s="22"/>
      <c r="G26" s="19"/>
      <c r="H26" s="19"/>
      <c r="I26" s="21"/>
      <c r="J26" s="19"/>
      <c r="K26" s="19"/>
      <c r="L26" s="19"/>
      <c r="M26" s="63"/>
      <c r="N26" s="19"/>
      <c r="O26" s="22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8"/>
      <c r="AZ26" s="8"/>
      <c r="BA26" s="8"/>
      <c r="BB26" s="8"/>
      <c r="BC26" s="8"/>
      <c r="BD26" s="8"/>
      <c r="BE26" s="8"/>
      <c r="BF26" s="3"/>
      <c r="BG26" s="3"/>
    </row>
    <row r="27" spans="1:59" ht="12.75">
      <c r="A27" t="s">
        <v>8</v>
      </c>
      <c r="E27" s="19">
        <v>1909</v>
      </c>
      <c r="F27" s="20" t="s">
        <v>21</v>
      </c>
      <c r="G27" s="19">
        <v>237</v>
      </c>
      <c r="H27" s="19">
        <v>51</v>
      </c>
      <c r="I27" s="21">
        <f>SUM(E27:H27)</f>
        <v>2197</v>
      </c>
      <c r="J27" s="19"/>
      <c r="K27" s="19"/>
      <c r="L27" s="19"/>
      <c r="M27" s="62"/>
      <c r="N27" s="19"/>
      <c r="O27" s="22">
        <f>-I27-K27</f>
        <v>-2197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8"/>
      <c r="AZ27" s="8"/>
      <c r="BA27" s="8"/>
      <c r="BB27" s="8"/>
      <c r="BC27" s="8"/>
      <c r="BD27" s="8"/>
      <c r="BE27" s="8"/>
      <c r="BF27" s="3"/>
      <c r="BG27" s="3"/>
    </row>
    <row r="28" spans="5:59" ht="12.75">
      <c r="E28" s="19"/>
      <c r="F28" s="22"/>
      <c r="G28" s="19"/>
      <c r="H28" s="19"/>
      <c r="I28" s="21"/>
      <c r="J28" s="19"/>
      <c r="K28" s="19"/>
      <c r="L28" s="19"/>
      <c r="M28" s="63"/>
      <c r="N28" s="19"/>
      <c r="O28" s="34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8"/>
      <c r="AZ28" s="8"/>
      <c r="BA28" s="8"/>
      <c r="BB28" s="8"/>
      <c r="BC28" s="8"/>
      <c r="BD28" s="8"/>
      <c r="BE28" s="8"/>
      <c r="BF28" s="3"/>
      <c r="BG28" s="3"/>
    </row>
    <row r="29" spans="1:59" s="23" customFormat="1" ht="12.75">
      <c r="A29" s="23" t="s">
        <v>80</v>
      </c>
      <c r="E29" s="28">
        <v>0</v>
      </c>
      <c r="F29" s="28">
        <v>0</v>
      </c>
      <c r="G29" s="28">
        <v>0</v>
      </c>
      <c r="H29" s="28">
        <v>0</v>
      </c>
      <c r="I29" s="28">
        <f>SUM(E29:H29)</f>
        <v>0</v>
      </c>
      <c r="J29" s="25"/>
      <c r="K29" s="25"/>
      <c r="L29" s="25"/>
      <c r="M29" s="62"/>
      <c r="N29" s="25"/>
      <c r="O29" s="28">
        <v>0</v>
      </c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7"/>
      <c r="AZ29" s="27"/>
      <c r="BA29" s="27"/>
      <c r="BB29" s="27"/>
      <c r="BC29" s="27"/>
      <c r="BD29" s="27"/>
      <c r="BE29" s="27"/>
      <c r="BF29" s="27"/>
      <c r="BG29" s="27"/>
    </row>
    <row r="30" spans="5:59" ht="12.75">
      <c r="E30" s="19"/>
      <c r="F30" s="22"/>
      <c r="G30" s="19"/>
      <c r="H30" s="19"/>
      <c r="I30" s="21"/>
      <c r="J30" s="19"/>
      <c r="K30" s="19"/>
      <c r="L30" s="19"/>
      <c r="M30" s="63"/>
      <c r="N30" s="19"/>
      <c r="O30" s="19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8"/>
      <c r="AZ30" s="8"/>
      <c r="BA30" s="8"/>
      <c r="BB30" s="8"/>
      <c r="BC30" s="8"/>
      <c r="BD30" s="8"/>
      <c r="BE30" s="8"/>
      <c r="BF30" s="3"/>
      <c r="BG30" s="3"/>
    </row>
    <row r="31" spans="1:59" ht="12.75">
      <c r="A31" t="s">
        <v>32</v>
      </c>
      <c r="E31" s="19">
        <v>8657</v>
      </c>
      <c r="F31" s="20">
        <v>-12</v>
      </c>
      <c r="G31" s="21">
        <v>676</v>
      </c>
      <c r="H31" s="19">
        <v>1830</v>
      </c>
      <c r="I31" s="21">
        <f>SUM(E31:H31)</f>
        <v>11151</v>
      </c>
      <c r="J31" s="19"/>
      <c r="K31" s="19"/>
      <c r="L31" s="19"/>
      <c r="M31" s="63"/>
      <c r="N31" s="19"/>
      <c r="O31" s="19">
        <f>SUM(O18:O29)</f>
        <v>10970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8"/>
      <c r="AZ31" s="8"/>
      <c r="BA31" s="8"/>
      <c r="BB31" s="8"/>
      <c r="BC31" s="8"/>
      <c r="BD31" s="8"/>
      <c r="BE31" s="8"/>
      <c r="BF31" s="3"/>
      <c r="BG31" s="3"/>
    </row>
    <row r="32" spans="1:59" ht="12.75">
      <c r="A32" t="s">
        <v>9</v>
      </c>
      <c r="E32" s="19"/>
      <c r="F32" s="22"/>
      <c r="G32" s="19"/>
      <c r="H32" s="19"/>
      <c r="I32" s="21"/>
      <c r="J32" s="19"/>
      <c r="K32" s="19"/>
      <c r="L32" s="19"/>
      <c r="M32" s="63"/>
      <c r="N32" s="19"/>
      <c r="O32" s="19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8"/>
      <c r="AZ32" s="8"/>
      <c r="BA32" s="8"/>
      <c r="BB32" s="8"/>
      <c r="BC32" s="8"/>
      <c r="BD32" s="8"/>
      <c r="BE32" s="8"/>
      <c r="BF32" s="3"/>
      <c r="BG32" s="3"/>
    </row>
    <row r="33" spans="1:59" ht="12.75">
      <c r="A33" t="s">
        <v>10</v>
      </c>
      <c r="E33" s="19"/>
      <c r="F33" s="22"/>
      <c r="G33" s="19"/>
      <c r="H33" s="19"/>
      <c r="I33" s="21"/>
      <c r="J33" s="19"/>
      <c r="K33" s="19"/>
      <c r="L33" s="19"/>
      <c r="M33" s="63"/>
      <c r="N33" s="19"/>
      <c r="O33" s="19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8"/>
      <c r="AZ33" s="8"/>
      <c r="BA33" s="8"/>
      <c r="BB33" s="8"/>
      <c r="BC33" s="8"/>
      <c r="BD33" s="8"/>
      <c r="BE33" s="8"/>
      <c r="BF33" s="3"/>
      <c r="BG33" s="3"/>
    </row>
    <row r="34" spans="5:59" ht="12.75">
      <c r="E34" s="19"/>
      <c r="F34" s="22"/>
      <c r="G34" s="19"/>
      <c r="H34" s="19"/>
      <c r="I34" s="21"/>
      <c r="J34" s="19"/>
      <c r="K34" s="19"/>
      <c r="L34" s="19"/>
      <c r="M34" s="63"/>
      <c r="N34" s="19"/>
      <c r="O34" s="19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8"/>
      <c r="AZ34" s="8"/>
      <c r="BA34" s="8"/>
      <c r="BB34" s="8"/>
      <c r="BC34" s="8"/>
      <c r="BD34" s="8"/>
      <c r="BE34" s="8"/>
      <c r="BF34" s="3"/>
      <c r="BG34" s="3"/>
    </row>
    <row r="35" spans="1:59" ht="12.75">
      <c r="A35" t="s">
        <v>11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19"/>
      <c r="K35" s="19"/>
      <c r="L35" s="19"/>
      <c r="M35" s="62"/>
      <c r="N35" s="19"/>
      <c r="O35" s="24">
        <v>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8"/>
      <c r="AZ35" s="8"/>
      <c r="BA35" s="8"/>
      <c r="BB35" s="8"/>
      <c r="BC35" s="8"/>
      <c r="BD35" s="8"/>
      <c r="BE35" s="8"/>
      <c r="BF35" s="3"/>
      <c r="BG35" s="3"/>
    </row>
    <row r="36" spans="1:59" ht="12.75">
      <c r="A36" t="s">
        <v>12</v>
      </c>
      <c r="E36" s="19"/>
      <c r="F36" s="22"/>
      <c r="G36" s="19"/>
      <c r="H36" s="19"/>
      <c r="I36" s="21"/>
      <c r="J36" s="19"/>
      <c r="K36" s="19"/>
      <c r="L36" s="19"/>
      <c r="M36" s="63"/>
      <c r="N36" s="19"/>
      <c r="O36" s="19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8"/>
      <c r="AZ36" s="8"/>
      <c r="BA36" s="8"/>
      <c r="BB36" s="8"/>
      <c r="BC36" s="8"/>
      <c r="BD36" s="8"/>
      <c r="BE36" s="8"/>
      <c r="BF36" s="3"/>
      <c r="BG36" s="3"/>
    </row>
    <row r="37" spans="5:59" ht="12.75">
      <c r="E37" s="29"/>
      <c r="F37" s="38"/>
      <c r="G37" s="29"/>
      <c r="H37" s="29"/>
      <c r="I37" s="39"/>
      <c r="J37" s="19"/>
      <c r="K37" s="19"/>
      <c r="L37" s="19"/>
      <c r="M37" s="65"/>
      <c r="N37" s="19"/>
      <c r="O37" s="29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8"/>
      <c r="AZ37" s="8"/>
      <c r="BA37" s="8"/>
      <c r="BB37" s="8"/>
      <c r="BC37" s="8"/>
      <c r="BD37" s="8"/>
      <c r="BE37" s="8"/>
      <c r="BF37" s="3"/>
      <c r="BG37" s="3"/>
    </row>
    <row r="38" spans="1:59" ht="12.75">
      <c r="A38" t="s">
        <v>33</v>
      </c>
      <c r="E38" s="19">
        <v>8657</v>
      </c>
      <c r="F38" s="24">
        <v>-12</v>
      </c>
      <c r="G38" s="19">
        <v>676</v>
      </c>
      <c r="H38" s="19">
        <v>1830</v>
      </c>
      <c r="I38" s="21">
        <f>SUM(E38:H38)</f>
        <v>11151</v>
      </c>
      <c r="J38" s="19"/>
      <c r="K38" s="19"/>
      <c r="L38" s="19"/>
      <c r="M38" s="63"/>
      <c r="N38" s="19"/>
      <c r="O38" s="19">
        <f>SUM(O31:O37)</f>
        <v>10970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8"/>
      <c r="AZ38" s="8"/>
      <c r="BA38" s="8"/>
      <c r="BB38" s="8"/>
      <c r="BC38" s="8"/>
      <c r="BD38" s="8"/>
      <c r="BE38" s="8"/>
      <c r="BF38" s="3"/>
      <c r="BG38" s="3"/>
    </row>
    <row r="39" spans="1:59" ht="12.75">
      <c r="A39" t="s">
        <v>13</v>
      </c>
      <c r="E39" s="19"/>
      <c r="F39" s="22"/>
      <c r="G39" s="19"/>
      <c r="H39" s="19"/>
      <c r="I39" s="19"/>
      <c r="J39" s="19"/>
      <c r="K39" s="19"/>
      <c r="L39" s="19"/>
      <c r="M39" s="63"/>
      <c r="N39" s="19"/>
      <c r="O39" s="19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8"/>
      <c r="AZ39" s="8"/>
      <c r="BA39" s="8"/>
      <c r="BB39" s="8"/>
      <c r="BC39" s="8"/>
      <c r="BD39" s="8"/>
      <c r="BE39" s="8"/>
      <c r="BF39" s="3"/>
      <c r="BG39" s="3"/>
    </row>
    <row r="40" spans="1:59" ht="12.75">
      <c r="A40" t="s">
        <v>10</v>
      </c>
      <c r="E40" s="19"/>
      <c r="F40" s="22"/>
      <c r="G40" s="19"/>
      <c r="H40" s="19"/>
      <c r="I40" s="19"/>
      <c r="J40" s="19"/>
      <c r="K40" s="19"/>
      <c r="L40" s="19"/>
      <c r="M40" s="63"/>
      <c r="N40" s="19"/>
      <c r="O40" s="19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8"/>
      <c r="AZ40" s="8"/>
      <c r="BA40" s="8"/>
      <c r="BB40" s="8"/>
      <c r="BC40" s="8"/>
      <c r="BD40" s="8"/>
      <c r="BE40" s="8"/>
      <c r="BF40" s="3"/>
      <c r="BG40" s="3"/>
    </row>
    <row r="41" spans="5:59" ht="12.75">
      <c r="E41" s="19"/>
      <c r="F41" s="22"/>
      <c r="G41" s="19"/>
      <c r="H41" s="19"/>
      <c r="I41" s="19"/>
      <c r="J41" s="19"/>
      <c r="K41" s="19"/>
      <c r="L41" s="19"/>
      <c r="M41" s="63"/>
      <c r="N41" s="19"/>
      <c r="O41" s="19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8"/>
      <c r="AZ41" s="8"/>
      <c r="BA41" s="8"/>
      <c r="BB41" s="8"/>
      <c r="BC41" s="8"/>
      <c r="BD41" s="8"/>
      <c r="BE41" s="8"/>
      <c r="BF41" s="3"/>
      <c r="BG41" s="3"/>
    </row>
    <row r="42" spans="1:59" ht="12.75">
      <c r="A42" t="s">
        <v>23</v>
      </c>
      <c r="E42" s="19">
        <v>3057</v>
      </c>
      <c r="F42" s="24">
        <v>0</v>
      </c>
      <c r="G42" s="19">
        <v>233</v>
      </c>
      <c r="H42" s="19">
        <v>520</v>
      </c>
      <c r="I42" s="21">
        <f>SUM(E42:H42)</f>
        <v>3810</v>
      </c>
      <c r="J42" s="19"/>
      <c r="K42" s="19"/>
      <c r="L42" s="19"/>
      <c r="M42" s="62"/>
      <c r="N42" s="19"/>
      <c r="O42" s="22">
        <f>-I42-K42</f>
        <v>-3810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8"/>
      <c r="AZ42" s="8"/>
      <c r="BA42" s="8"/>
      <c r="BB42" s="8"/>
      <c r="BC42" s="8"/>
      <c r="BD42" s="8"/>
      <c r="BE42" s="8"/>
      <c r="BF42" s="3"/>
      <c r="BG42" s="3"/>
    </row>
    <row r="43" spans="5:59" ht="12.75">
      <c r="E43" s="29"/>
      <c r="F43" s="30"/>
      <c r="G43" s="29"/>
      <c r="H43" s="29"/>
      <c r="I43" s="29"/>
      <c r="J43" s="19"/>
      <c r="K43" s="19"/>
      <c r="L43" s="19"/>
      <c r="M43" s="63"/>
      <c r="N43" s="19"/>
      <c r="O43" s="29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8"/>
      <c r="AZ43" s="8"/>
      <c r="BA43" s="8"/>
      <c r="BB43" s="8"/>
      <c r="BC43" s="8"/>
      <c r="BD43" s="8"/>
      <c r="BE43" s="8"/>
      <c r="BF43" s="3"/>
      <c r="BG43" s="3"/>
    </row>
    <row r="44" spans="1:59" ht="12.75">
      <c r="A44" t="s">
        <v>34</v>
      </c>
      <c r="E44" s="19"/>
      <c r="F44" s="22"/>
      <c r="G44" s="19"/>
      <c r="H44" s="19"/>
      <c r="I44" s="19"/>
      <c r="J44" s="19"/>
      <c r="K44" s="19"/>
      <c r="L44" s="19"/>
      <c r="M44" s="63"/>
      <c r="N44" s="19"/>
      <c r="O44" s="19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8"/>
      <c r="AZ44" s="8"/>
      <c r="BA44" s="8"/>
      <c r="BB44" s="8"/>
      <c r="BC44" s="8"/>
      <c r="BD44" s="8"/>
      <c r="BE44" s="8"/>
      <c r="BF44" s="3"/>
      <c r="BG44" s="3"/>
    </row>
    <row r="45" spans="1:59" ht="12.75">
      <c r="A45" t="s">
        <v>25</v>
      </c>
      <c r="E45" s="19">
        <v>5600</v>
      </c>
      <c r="F45" s="22">
        <v>-12</v>
      </c>
      <c r="G45" s="19">
        <v>443</v>
      </c>
      <c r="H45" s="19">
        <v>1310</v>
      </c>
      <c r="I45" s="21">
        <f>SUM(E45:H45)</f>
        <v>7341</v>
      </c>
      <c r="J45" s="19"/>
      <c r="K45" s="19"/>
      <c r="L45" s="19"/>
      <c r="M45" s="63"/>
      <c r="N45" s="19"/>
      <c r="O45" s="19">
        <f>SUM(O38:O42)</f>
        <v>7160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8"/>
      <c r="AZ45" s="8"/>
      <c r="BA45" s="8"/>
      <c r="BB45" s="8"/>
      <c r="BC45" s="8"/>
      <c r="BD45" s="8"/>
      <c r="BE45" s="8"/>
      <c r="BF45" s="3"/>
      <c r="BG45" s="3"/>
    </row>
    <row r="46" spans="5:59" ht="12.75">
      <c r="E46" s="19"/>
      <c r="F46" s="22"/>
      <c r="G46" s="19"/>
      <c r="H46" s="19"/>
      <c r="I46" s="19"/>
      <c r="J46" s="19"/>
      <c r="K46" s="19"/>
      <c r="L46" s="19"/>
      <c r="M46" s="63"/>
      <c r="N46" s="19"/>
      <c r="O46" s="19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8"/>
      <c r="AZ46" s="8"/>
      <c r="BA46" s="8"/>
      <c r="BB46" s="8"/>
      <c r="BC46" s="8"/>
      <c r="BD46" s="8"/>
      <c r="BE46" s="8"/>
      <c r="BF46" s="3"/>
      <c r="BG46" s="3"/>
    </row>
    <row r="47" spans="1:59" ht="12.75">
      <c r="A47" t="s">
        <v>29</v>
      </c>
      <c r="E47" s="19">
        <v>66</v>
      </c>
      <c r="F47" s="24">
        <v>0</v>
      </c>
      <c r="G47" s="24">
        <v>0</v>
      </c>
      <c r="H47" s="24">
        <v>0</v>
      </c>
      <c r="I47" s="21">
        <f>SUM(E47:H47)</f>
        <v>66</v>
      </c>
      <c r="J47" s="19"/>
      <c r="K47" s="19"/>
      <c r="L47" s="19"/>
      <c r="M47" s="62"/>
      <c r="N47" s="19"/>
      <c r="O47" s="19">
        <f>I47-K47</f>
        <v>66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8"/>
      <c r="AZ47" s="8"/>
      <c r="BA47" s="8"/>
      <c r="BB47" s="8"/>
      <c r="BC47" s="8"/>
      <c r="BD47" s="8"/>
      <c r="BE47" s="8"/>
      <c r="BF47" s="3"/>
      <c r="BG47" s="3"/>
    </row>
    <row r="48" spans="5:59" ht="12.75">
      <c r="E48" s="19"/>
      <c r="F48" s="22"/>
      <c r="G48" s="19"/>
      <c r="H48" s="19"/>
      <c r="I48" s="19"/>
      <c r="J48" s="19"/>
      <c r="K48" s="19"/>
      <c r="L48" s="19"/>
      <c r="M48" s="63"/>
      <c r="N48" s="19"/>
      <c r="O48" s="19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8"/>
      <c r="AZ48" s="8"/>
      <c r="BA48" s="8"/>
      <c r="BB48" s="8"/>
      <c r="BC48" s="8"/>
      <c r="BD48" s="8"/>
      <c r="BE48" s="8"/>
      <c r="BF48" s="3"/>
      <c r="BG48" s="3"/>
    </row>
    <row r="49" spans="1:59" ht="12.75">
      <c r="A49" t="s">
        <v>24</v>
      </c>
      <c r="E49" s="19"/>
      <c r="F49" s="22"/>
      <c r="G49" s="19"/>
      <c r="H49" s="19"/>
      <c r="I49" s="19"/>
      <c r="J49" s="19"/>
      <c r="K49" s="19"/>
      <c r="L49" s="19"/>
      <c r="M49" s="63"/>
      <c r="N49" s="19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8"/>
      <c r="AZ49" s="8"/>
      <c r="BA49" s="8"/>
      <c r="BB49" s="8"/>
      <c r="BC49" s="8"/>
      <c r="BD49" s="8"/>
      <c r="BE49" s="8"/>
      <c r="BF49" s="3"/>
      <c r="BG49" s="3"/>
    </row>
    <row r="50" spans="1:59" ht="12.75">
      <c r="A50" t="s">
        <v>35</v>
      </c>
      <c r="E50" s="19"/>
      <c r="F50" s="22"/>
      <c r="G50" s="19"/>
      <c r="H50" s="19"/>
      <c r="I50" s="19"/>
      <c r="J50" s="19"/>
      <c r="K50" s="19"/>
      <c r="L50" s="19"/>
      <c r="M50" s="62"/>
      <c r="N50" s="19"/>
      <c r="O50" s="22">
        <v>-7238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8"/>
      <c r="AZ50" s="8"/>
      <c r="BA50" s="8"/>
      <c r="BB50" s="8"/>
      <c r="BC50" s="8"/>
      <c r="BD50" s="8"/>
      <c r="BE50" s="8"/>
      <c r="BF50" s="3"/>
      <c r="BG50" s="3"/>
    </row>
    <row r="51" spans="5:59" ht="12.75">
      <c r="E51" s="29"/>
      <c r="F51" s="30"/>
      <c r="G51" s="29"/>
      <c r="H51" s="29"/>
      <c r="I51" s="29"/>
      <c r="J51" s="19"/>
      <c r="K51" s="19"/>
      <c r="L51" s="19"/>
      <c r="M51" s="63"/>
      <c r="N51" s="19"/>
      <c r="O51" s="29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8"/>
      <c r="AZ51" s="8"/>
      <c r="BA51" s="8"/>
      <c r="BB51" s="8"/>
      <c r="BC51" s="8"/>
      <c r="BD51" s="8"/>
      <c r="BE51" s="8"/>
      <c r="BF51" s="3"/>
      <c r="BG51" s="3"/>
    </row>
    <row r="52" spans="1:59" ht="12.75">
      <c r="A52" t="s">
        <v>36</v>
      </c>
      <c r="E52" s="19">
        <f>SUM(E45:E50)</f>
        <v>5666</v>
      </c>
      <c r="F52" s="22">
        <f>F45+F47</f>
        <v>-12</v>
      </c>
      <c r="G52" s="19">
        <f>G45+G47</f>
        <v>443</v>
      </c>
      <c r="H52" s="19">
        <f>H45+H47</f>
        <v>1310</v>
      </c>
      <c r="I52" s="21">
        <f>SUM(E52:H52)</f>
        <v>7407</v>
      </c>
      <c r="J52" s="19"/>
      <c r="K52" s="19"/>
      <c r="L52" s="19"/>
      <c r="M52" s="63"/>
      <c r="N52" s="19"/>
      <c r="O52" s="22">
        <f>O45+O47+O50</f>
        <v>-12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8"/>
      <c r="AZ52" s="8"/>
      <c r="BA52" s="8"/>
      <c r="BB52" s="8"/>
      <c r="BC52" s="8"/>
      <c r="BD52" s="8"/>
      <c r="BE52" s="8"/>
      <c r="BF52" s="3"/>
      <c r="BG52" s="3"/>
    </row>
    <row r="53" spans="1:59" ht="12.75">
      <c r="A53" t="s">
        <v>26</v>
      </c>
      <c r="E53" s="19"/>
      <c r="F53" s="22"/>
      <c r="G53" s="19"/>
      <c r="H53" s="19"/>
      <c r="I53" s="19"/>
      <c r="J53" s="19"/>
      <c r="K53" s="19"/>
      <c r="L53" s="19"/>
      <c r="M53" s="63"/>
      <c r="N53" s="19"/>
      <c r="O53" s="19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8"/>
      <c r="AZ53" s="8"/>
      <c r="BA53" s="8"/>
      <c r="BB53" s="8"/>
      <c r="BC53" s="8"/>
      <c r="BD53" s="8"/>
      <c r="BE53" s="8"/>
      <c r="BF53" s="3"/>
      <c r="BG53" s="3"/>
    </row>
    <row r="54" spans="5:59" ht="12.75">
      <c r="E54" s="19"/>
      <c r="F54" s="22"/>
      <c r="G54" s="19"/>
      <c r="H54" s="19"/>
      <c r="I54" s="19"/>
      <c r="J54" s="19"/>
      <c r="K54" s="19"/>
      <c r="L54" s="19"/>
      <c r="M54" s="63"/>
      <c r="N54" s="19"/>
      <c r="O54" s="19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8"/>
      <c r="AZ54" s="8"/>
      <c r="BA54" s="8"/>
      <c r="BB54" s="8"/>
      <c r="BC54" s="8"/>
      <c r="BD54" s="8"/>
      <c r="BE54" s="8"/>
      <c r="BF54" s="3"/>
      <c r="BG54" s="3"/>
    </row>
    <row r="55" spans="1:59" ht="12.75">
      <c r="A55" t="s">
        <v>27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19"/>
      <c r="K55" s="19"/>
      <c r="L55" s="19"/>
      <c r="M55" s="62"/>
      <c r="N55" s="19"/>
      <c r="O55" s="24">
        <v>0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8"/>
      <c r="AZ55" s="8"/>
      <c r="BA55" s="8"/>
      <c r="BB55" s="8"/>
      <c r="BC55" s="8"/>
      <c r="BD55" s="8"/>
      <c r="BE55" s="8"/>
      <c r="BF55" s="3"/>
      <c r="BG55" s="3"/>
    </row>
    <row r="56" spans="5:59" ht="12.75">
      <c r="E56" s="19"/>
      <c r="F56" s="22"/>
      <c r="G56" s="19"/>
      <c r="H56" s="19"/>
      <c r="I56" s="19"/>
      <c r="J56" s="19"/>
      <c r="K56" s="19"/>
      <c r="L56" s="19"/>
      <c r="M56" s="63"/>
      <c r="N56" s="19"/>
      <c r="O56" s="19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8"/>
      <c r="AZ56" s="8"/>
      <c r="BA56" s="8"/>
      <c r="BB56" s="8"/>
      <c r="BC56" s="8"/>
      <c r="BD56" s="8"/>
      <c r="BE56" s="8"/>
      <c r="BF56" s="3"/>
      <c r="BG56" s="3"/>
    </row>
    <row r="57" spans="1:59" ht="12.75">
      <c r="A57" t="s">
        <v>37</v>
      </c>
      <c r="J57" s="19"/>
      <c r="K57" s="19"/>
      <c r="L57" s="19"/>
      <c r="M57" s="63"/>
      <c r="N57" s="19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8"/>
      <c r="AZ57" s="8"/>
      <c r="BA57" s="8"/>
      <c r="BB57" s="8"/>
      <c r="BC57" s="8"/>
      <c r="BD57" s="8"/>
      <c r="BE57" s="8"/>
      <c r="BF57" s="3"/>
      <c r="BG57" s="3"/>
    </row>
    <row r="58" spans="1:59" ht="13.5" thickBot="1">
      <c r="A58" t="s">
        <v>28</v>
      </c>
      <c r="E58" s="31">
        <f>E52</f>
        <v>5666</v>
      </c>
      <c r="F58" s="32">
        <f>F52</f>
        <v>-12</v>
      </c>
      <c r="G58" s="31">
        <f>G52</f>
        <v>443</v>
      </c>
      <c r="H58" s="31">
        <f>H52</f>
        <v>1310</v>
      </c>
      <c r="I58" s="33">
        <f>SUM(E58:H58)</f>
        <v>7407</v>
      </c>
      <c r="J58" s="19"/>
      <c r="K58" s="19"/>
      <c r="L58" s="19"/>
      <c r="M58" s="63"/>
      <c r="N58" s="19"/>
      <c r="O58" s="32">
        <f>SUM(O52:O56)</f>
        <v>-12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8"/>
      <c r="AZ58" s="8"/>
      <c r="BA58" s="8"/>
      <c r="BB58" s="8"/>
      <c r="BC58" s="8"/>
      <c r="BD58" s="8"/>
      <c r="BE58" s="8"/>
      <c r="BF58" s="3"/>
      <c r="BG58" s="3"/>
    </row>
    <row r="59" spans="5:59" ht="14.25" thickBot="1" thickTop="1">
      <c r="E59" s="40"/>
      <c r="F59" s="41"/>
      <c r="G59" s="40"/>
      <c r="H59" s="40"/>
      <c r="I59" s="40"/>
      <c r="J59" s="40"/>
      <c r="K59" s="40"/>
      <c r="L59" s="40"/>
      <c r="M59" s="66"/>
      <c r="N59" s="40"/>
      <c r="O59" s="3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8"/>
      <c r="AZ59" s="8"/>
      <c r="BA59" s="8"/>
      <c r="BB59" s="8"/>
      <c r="BC59" s="8"/>
      <c r="BD59" s="8"/>
      <c r="BE59" s="8"/>
      <c r="BF59" s="3"/>
      <c r="BG59" s="3"/>
    </row>
    <row r="60" spans="5:59" ht="12.75">
      <c r="E60" s="13"/>
      <c r="F60" s="18"/>
      <c r="G60" s="13"/>
      <c r="H60" s="13"/>
      <c r="I60" s="13"/>
      <c r="J60" s="13"/>
      <c r="K60" s="13"/>
      <c r="L60" s="13"/>
      <c r="M60" s="66"/>
      <c r="N60" s="13"/>
      <c r="O60" s="13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8"/>
      <c r="AZ60" s="8"/>
      <c r="BA60" s="8"/>
      <c r="BB60" s="8"/>
      <c r="BC60" s="8"/>
      <c r="BD60" s="8"/>
      <c r="BE60" s="8"/>
      <c r="BF60" s="3"/>
      <c r="BG60" s="3"/>
    </row>
    <row r="61" spans="1:59" ht="12.75">
      <c r="A61" t="s">
        <v>87</v>
      </c>
      <c r="E61" s="13"/>
      <c r="F61" s="18"/>
      <c r="G61" s="13"/>
      <c r="H61" s="13"/>
      <c r="I61" s="13"/>
      <c r="J61" s="13"/>
      <c r="K61" s="13"/>
      <c r="L61" s="13"/>
      <c r="M61" s="67"/>
      <c r="N61" s="13"/>
      <c r="O61" s="35">
        <v>17.91</v>
      </c>
      <c r="P61" s="36" t="s">
        <v>30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8"/>
      <c r="AZ61" s="8"/>
      <c r="BA61" s="8"/>
      <c r="BB61" s="8"/>
      <c r="BC61" s="8"/>
      <c r="BD61" s="8"/>
      <c r="BE61" s="8"/>
      <c r="BF61" s="3"/>
      <c r="BG61" s="3"/>
    </row>
    <row r="62" spans="5:59" ht="12.75">
      <c r="E62" s="13"/>
      <c r="F62" s="18"/>
      <c r="G62" s="13"/>
      <c r="H62" s="13"/>
      <c r="I62" s="13"/>
      <c r="J62" s="13"/>
      <c r="K62" s="13"/>
      <c r="L62" s="13"/>
      <c r="M62" s="66"/>
      <c r="N62" s="13"/>
      <c r="O62" s="13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8"/>
      <c r="AZ62" s="8"/>
      <c r="BA62" s="8"/>
      <c r="BB62" s="8"/>
      <c r="BC62" s="8"/>
      <c r="BD62" s="8"/>
      <c r="BE62" s="8"/>
      <c r="BF62" s="3"/>
      <c r="BG62" s="3"/>
    </row>
    <row r="63" spans="1:59" ht="12.75">
      <c r="A63" t="s">
        <v>88</v>
      </c>
      <c r="E63" s="13"/>
      <c r="F63" s="18"/>
      <c r="G63" s="13"/>
      <c r="H63" s="13"/>
      <c r="I63" s="13"/>
      <c r="J63" s="13"/>
      <c r="K63" s="13"/>
      <c r="L63" s="13"/>
      <c r="M63" s="18"/>
      <c r="N63" s="13"/>
      <c r="O63" s="13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8"/>
      <c r="AZ63" s="8"/>
      <c r="BA63" s="8"/>
      <c r="BB63" s="8"/>
      <c r="BC63" s="8"/>
      <c r="BD63" s="8"/>
      <c r="BE63" s="8"/>
      <c r="BF63" s="3"/>
      <c r="BG63" s="3"/>
    </row>
    <row r="64" spans="5:59" ht="15.75" customHeight="1">
      <c r="E64" s="13"/>
      <c r="F64" s="18"/>
      <c r="G64" s="13"/>
      <c r="H64" s="13"/>
      <c r="I64" s="13"/>
      <c r="J64" s="13"/>
      <c r="K64" s="13"/>
      <c r="L64" s="13"/>
      <c r="M64" s="18"/>
      <c r="N64" s="13"/>
      <c r="O64" s="13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8"/>
      <c r="AZ64" s="8"/>
      <c r="BA64" s="8"/>
      <c r="BB64" s="8"/>
      <c r="BC64" s="8"/>
      <c r="BD64" s="8"/>
      <c r="BE64" s="8"/>
      <c r="BF64" s="3"/>
      <c r="BG64" s="3"/>
    </row>
    <row r="65" spans="1:59" ht="12.75">
      <c r="A65" t="s">
        <v>95</v>
      </c>
      <c r="E65" s="13"/>
      <c r="F65" s="18"/>
      <c r="G65" s="13"/>
      <c r="H65" s="13"/>
      <c r="I65" s="13"/>
      <c r="J65" s="13"/>
      <c r="K65" s="13"/>
      <c r="L65" s="13"/>
      <c r="M65" s="18"/>
      <c r="N65" s="13"/>
      <c r="O65" s="13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8"/>
      <c r="AZ65" s="8"/>
      <c r="BA65" s="8"/>
      <c r="BB65" s="8"/>
      <c r="BC65" s="8"/>
      <c r="BD65" s="8"/>
      <c r="BE65" s="8"/>
      <c r="BF65" s="3"/>
      <c r="BG65" s="3"/>
    </row>
    <row r="66" spans="1:59" ht="12.75">
      <c r="A66" t="s">
        <v>89</v>
      </c>
      <c r="E66" s="13"/>
      <c r="F66" s="18"/>
      <c r="G66" s="13"/>
      <c r="H66" s="13"/>
      <c r="I66" s="13"/>
      <c r="J66" s="13"/>
      <c r="K66" s="13"/>
      <c r="L66" s="13"/>
      <c r="M66" s="18"/>
      <c r="N66" s="13"/>
      <c r="O66" s="13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8"/>
      <c r="AZ66" s="8"/>
      <c r="BA66" s="8"/>
      <c r="BB66" s="8"/>
      <c r="BC66" s="8"/>
      <c r="BD66" s="8"/>
      <c r="BE66" s="8"/>
      <c r="BF66" s="3"/>
      <c r="BG66" s="3"/>
    </row>
    <row r="67" spans="1:59" ht="12.75">
      <c r="A67" t="s">
        <v>93</v>
      </c>
      <c r="E67" s="13"/>
      <c r="F67" s="18"/>
      <c r="G67" s="13"/>
      <c r="H67" s="13"/>
      <c r="I67" s="13"/>
      <c r="J67" s="13"/>
      <c r="K67" s="13"/>
      <c r="L67" s="13"/>
      <c r="M67" s="18"/>
      <c r="N67" s="13"/>
      <c r="O67" s="13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8"/>
      <c r="AZ67" s="8"/>
      <c r="BA67" s="8"/>
      <c r="BB67" s="8"/>
      <c r="BC67" s="8"/>
      <c r="BD67" s="8"/>
      <c r="BE67" s="8"/>
      <c r="BF67" s="3"/>
      <c r="BG67" s="3"/>
    </row>
    <row r="68" spans="1:59" ht="12.75">
      <c r="A68" t="s">
        <v>90</v>
      </c>
      <c r="E68" s="13"/>
      <c r="F68" s="18"/>
      <c r="G68" s="13"/>
      <c r="H68" s="13"/>
      <c r="I68" s="13"/>
      <c r="J68" s="13"/>
      <c r="K68" s="13"/>
      <c r="L68" s="13"/>
      <c r="M68" s="18"/>
      <c r="N68" s="13"/>
      <c r="O68" s="13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8"/>
      <c r="AZ68" s="8"/>
      <c r="BA68" s="8"/>
      <c r="BB68" s="8"/>
      <c r="BC68" s="8"/>
      <c r="BD68" s="8"/>
      <c r="BE68" s="8"/>
      <c r="BF68" s="3"/>
      <c r="BG68" s="3"/>
    </row>
    <row r="69" spans="5:59" ht="12.75">
      <c r="E69" s="13"/>
      <c r="F69" s="18"/>
      <c r="G69" s="13"/>
      <c r="H69" s="13"/>
      <c r="I69" s="13"/>
      <c r="J69" s="13"/>
      <c r="K69" s="13"/>
      <c r="L69" s="13"/>
      <c r="M69" s="18"/>
      <c r="N69" s="13"/>
      <c r="O69" s="13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8"/>
      <c r="AZ69" s="8"/>
      <c r="BA69" s="8"/>
      <c r="BB69" s="8"/>
      <c r="BC69" s="8"/>
      <c r="BD69" s="8"/>
      <c r="BE69" s="8"/>
      <c r="BF69" s="3"/>
      <c r="BG69" s="3"/>
    </row>
    <row r="70" spans="1:59" ht="12.75">
      <c r="A70" t="s">
        <v>91</v>
      </c>
      <c r="E70" s="13"/>
      <c r="F70" s="18"/>
      <c r="G70" s="13"/>
      <c r="H70" s="13"/>
      <c r="I70" s="13"/>
      <c r="J70" s="13"/>
      <c r="K70" s="13"/>
      <c r="L70" s="13"/>
      <c r="M70" s="18"/>
      <c r="N70" s="13"/>
      <c r="O70" s="13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8"/>
      <c r="AZ70" s="8"/>
      <c r="BA70" s="8"/>
      <c r="BB70" s="8"/>
      <c r="BC70" s="8"/>
      <c r="BD70" s="8"/>
      <c r="BE70" s="8"/>
      <c r="BF70" s="3"/>
      <c r="BG70" s="3"/>
    </row>
    <row r="71" spans="5:59" ht="12.75">
      <c r="E71" s="13"/>
      <c r="F71" s="18"/>
      <c r="G71" s="13"/>
      <c r="H71" s="13"/>
      <c r="I71" s="13"/>
      <c r="J71" s="13"/>
      <c r="K71" s="13"/>
      <c r="L71" s="13"/>
      <c r="M71" s="18"/>
      <c r="N71" s="13"/>
      <c r="O71" s="13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8"/>
      <c r="AZ71" s="8"/>
      <c r="BA71" s="8"/>
      <c r="BB71" s="8"/>
      <c r="BC71" s="8"/>
      <c r="BD71" s="8"/>
      <c r="BE71" s="8"/>
      <c r="BF71" s="3"/>
      <c r="BG71" s="3"/>
    </row>
    <row r="72" spans="5:59" ht="12.75">
      <c r="E72" s="13"/>
      <c r="F72" s="18"/>
      <c r="G72" s="13"/>
      <c r="H72" s="13"/>
      <c r="I72" s="13"/>
      <c r="J72" s="13"/>
      <c r="K72" s="13"/>
      <c r="L72" s="13"/>
      <c r="M72" s="18"/>
      <c r="N72" s="13"/>
      <c r="O72" s="13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8"/>
      <c r="AZ72" s="8"/>
      <c r="BA72" s="8"/>
      <c r="BB72" s="8"/>
      <c r="BC72" s="8"/>
      <c r="BD72" s="8"/>
      <c r="BE72" s="8"/>
      <c r="BF72" s="3"/>
      <c r="BG72" s="3"/>
    </row>
    <row r="73" spans="5:59" ht="12.75">
      <c r="E73" s="13"/>
      <c r="F73" s="18"/>
      <c r="G73" s="13"/>
      <c r="H73" s="13"/>
      <c r="I73" s="13"/>
      <c r="J73" s="13"/>
      <c r="K73" s="13"/>
      <c r="L73" s="13"/>
      <c r="M73" s="18"/>
      <c r="N73" s="13"/>
      <c r="O73" s="13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8"/>
      <c r="AZ73" s="8"/>
      <c r="BA73" s="8"/>
      <c r="BB73" s="8"/>
      <c r="BC73" s="8"/>
      <c r="BD73" s="8"/>
      <c r="BE73" s="8"/>
      <c r="BF73" s="3"/>
      <c r="BG73" s="3"/>
    </row>
    <row r="74" spans="5:59" ht="12.75">
      <c r="E74" s="13"/>
      <c r="F74" s="18"/>
      <c r="G74" s="13"/>
      <c r="H74" s="13"/>
      <c r="I74" s="13"/>
      <c r="J74" s="13"/>
      <c r="K74" s="13"/>
      <c r="L74" s="13"/>
      <c r="M74" s="18"/>
      <c r="N74" s="13"/>
      <c r="O74" s="13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8"/>
      <c r="AZ74" s="8"/>
      <c r="BA74" s="8"/>
      <c r="BB74" s="8"/>
      <c r="BC74" s="8"/>
      <c r="BD74" s="8"/>
      <c r="BE74" s="8"/>
      <c r="BF74" s="3"/>
      <c r="BG74" s="3"/>
    </row>
    <row r="75" spans="5:59" ht="12.75">
      <c r="E75" s="13"/>
      <c r="F75" s="18"/>
      <c r="G75" s="13"/>
      <c r="H75" s="13"/>
      <c r="I75" s="13"/>
      <c r="J75" s="13"/>
      <c r="K75" s="13"/>
      <c r="L75" s="13"/>
      <c r="M75" s="18"/>
      <c r="N75" s="13"/>
      <c r="O75" s="13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8"/>
      <c r="AZ75" s="8"/>
      <c r="BA75" s="8"/>
      <c r="BB75" s="8"/>
      <c r="BC75" s="8"/>
      <c r="BD75" s="8"/>
      <c r="BE75" s="8"/>
      <c r="BF75" s="3"/>
      <c r="BG75" s="3"/>
    </row>
    <row r="76" spans="5:59" ht="12.75">
      <c r="E76" s="13"/>
      <c r="F76" s="18"/>
      <c r="G76" s="13"/>
      <c r="H76" s="13"/>
      <c r="I76" s="13"/>
      <c r="J76" s="13"/>
      <c r="K76" s="13"/>
      <c r="L76" s="13"/>
      <c r="M76" s="18"/>
      <c r="N76" s="13"/>
      <c r="O76" s="13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8"/>
      <c r="AZ76" s="8"/>
      <c r="BA76" s="8"/>
      <c r="BB76" s="8"/>
      <c r="BC76" s="8"/>
      <c r="BD76" s="8"/>
      <c r="BE76" s="8"/>
      <c r="BF76" s="3"/>
      <c r="BG76" s="3"/>
    </row>
    <row r="77" spans="5:59" ht="12.75">
      <c r="E77" s="13"/>
      <c r="F77" s="18"/>
      <c r="G77" s="13"/>
      <c r="H77" s="13"/>
      <c r="I77" s="13"/>
      <c r="J77" s="13"/>
      <c r="K77" s="13"/>
      <c r="L77" s="13"/>
      <c r="M77" s="18"/>
      <c r="N77" s="13"/>
      <c r="O77" s="13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8"/>
      <c r="AZ77" s="8"/>
      <c r="BA77" s="8"/>
      <c r="BB77" s="8"/>
      <c r="BC77" s="8"/>
      <c r="BD77" s="8"/>
      <c r="BE77" s="8"/>
      <c r="BF77" s="3"/>
      <c r="BG77" s="3"/>
    </row>
    <row r="78" spans="5:59" ht="12.75">
      <c r="E78" s="13"/>
      <c r="F78" s="18"/>
      <c r="G78" s="13"/>
      <c r="H78" s="13"/>
      <c r="I78" s="13"/>
      <c r="J78" s="13"/>
      <c r="K78" s="13"/>
      <c r="L78" s="13"/>
      <c r="M78" s="18"/>
      <c r="N78" s="13"/>
      <c r="O78" s="13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8"/>
      <c r="AZ78" s="8"/>
      <c r="BA78" s="8"/>
      <c r="BB78" s="8"/>
      <c r="BC78" s="8"/>
      <c r="BD78" s="8"/>
      <c r="BE78" s="8"/>
      <c r="BF78" s="3"/>
      <c r="BG78" s="3"/>
    </row>
    <row r="79" spans="5:59" ht="12.75">
      <c r="E79" s="13"/>
      <c r="F79" s="18"/>
      <c r="G79" s="13"/>
      <c r="H79" s="13"/>
      <c r="I79" s="13"/>
      <c r="J79" s="13"/>
      <c r="K79" s="13"/>
      <c r="L79" s="13"/>
      <c r="M79" s="18"/>
      <c r="N79" s="13"/>
      <c r="O79" s="13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8"/>
      <c r="AZ79" s="8"/>
      <c r="BA79" s="8"/>
      <c r="BB79" s="8"/>
      <c r="BC79" s="8"/>
      <c r="BD79" s="8"/>
      <c r="BE79" s="8"/>
      <c r="BF79" s="3"/>
      <c r="BG79" s="3"/>
    </row>
    <row r="80" spans="5:59" ht="12.75">
      <c r="E80" s="13"/>
      <c r="F80" s="18"/>
      <c r="G80" s="13"/>
      <c r="H80" s="13"/>
      <c r="I80" s="13"/>
      <c r="J80" s="13"/>
      <c r="K80" s="13"/>
      <c r="L80" s="13"/>
      <c r="M80" s="18"/>
      <c r="N80" s="13"/>
      <c r="O80" s="13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8"/>
      <c r="AZ80" s="8"/>
      <c r="BA80" s="8"/>
      <c r="BB80" s="8"/>
      <c r="BC80" s="8"/>
      <c r="BD80" s="8"/>
      <c r="BE80" s="8"/>
      <c r="BF80" s="3"/>
      <c r="BG80" s="3"/>
    </row>
    <row r="81" spans="5:59" ht="12.75">
      <c r="E81" s="13"/>
      <c r="F81" s="18"/>
      <c r="G81" s="13"/>
      <c r="H81" s="13"/>
      <c r="I81" s="13"/>
      <c r="J81" s="13"/>
      <c r="K81" s="13"/>
      <c r="L81" s="13"/>
      <c r="M81" s="18"/>
      <c r="N81" s="13"/>
      <c r="O81" s="13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8"/>
      <c r="AZ81" s="8"/>
      <c r="BA81" s="8"/>
      <c r="BB81" s="8"/>
      <c r="BC81" s="8"/>
      <c r="BD81" s="8"/>
      <c r="BE81" s="8"/>
      <c r="BF81" s="3"/>
      <c r="BG81" s="3"/>
    </row>
    <row r="82" spans="5:59" ht="12.75">
      <c r="E82" s="13"/>
      <c r="F82" s="18"/>
      <c r="G82" s="13"/>
      <c r="H82" s="13"/>
      <c r="I82" s="13"/>
      <c r="J82" s="13"/>
      <c r="K82" s="13"/>
      <c r="L82" s="13"/>
      <c r="M82" s="18"/>
      <c r="N82" s="13"/>
      <c r="O82" s="13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8"/>
      <c r="AZ82" s="8"/>
      <c r="BA82" s="8"/>
      <c r="BB82" s="8"/>
      <c r="BC82" s="8"/>
      <c r="BD82" s="8"/>
      <c r="BE82" s="8"/>
      <c r="BF82" s="3"/>
      <c r="BG82" s="3"/>
    </row>
    <row r="83" spans="5:59" ht="12.75">
      <c r="E83" s="13"/>
      <c r="F83" s="18"/>
      <c r="G83" s="13"/>
      <c r="H83" s="13"/>
      <c r="I83" s="13"/>
      <c r="J83" s="13"/>
      <c r="K83" s="13"/>
      <c r="L83" s="13"/>
      <c r="M83" s="18"/>
      <c r="N83" s="13"/>
      <c r="O83" s="13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8"/>
      <c r="AZ83" s="8"/>
      <c r="BA83" s="8"/>
      <c r="BB83" s="8"/>
      <c r="BC83" s="8"/>
      <c r="BD83" s="8"/>
      <c r="BE83" s="8"/>
      <c r="BF83" s="3"/>
      <c r="BG83" s="3"/>
    </row>
    <row r="84" spans="5:59" ht="12.75">
      <c r="E84" s="13"/>
      <c r="F84" s="18"/>
      <c r="G84" s="13"/>
      <c r="H84" s="13"/>
      <c r="I84" s="13"/>
      <c r="J84" s="13"/>
      <c r="K84" s="13"/>
      <c r="L84" s="13"/>
      <c r="M84" s="18"/>
      <c r="N84" s="13"/>
      <c r="O84" s="13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8"/>
      <c r="AZ84" s="8"/>
      <c r="BA84" s="8"/>
      <c r="BB84" s="8"/>
      <c r="BC84" s="8"/>
      <c r="BD84" s="8"/>
      <c r="BE84" s="8"/>
      <c r="BF84" s="3"/>
      <c r="BG84" s="3"/>
    </row>
    <row r="85" spans="5:59" ht="12.75">
      <c r="E85" s="13"/>
      <c r="F85" s="18"/>
      <c r="G85" s="13"/>
      <c r="H85" s="13"/>
      <c r="I85" s="13"/>
      <c r="J85" s="13"/>
      <c r="K85" s="13"/>
      <c r="L85" s="13"/>
      <c r="M85" s="18"/>
      <c r="N85" s="13"/>
      <c r="O85" s="13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8"/>
      <c r="AZ85" s="8"/>
      <c r="BA85" s="8"/>
      <c r="BB85" s="8"/>
      <c r="BC85" s="8"/>
      <c r="BD85" s="8"/>
      <c r="BE85" s="8"/>
      <c r="BF85" s="3"/>
      <c r="BG85" s="3"/>
    </row>
    <row r="86" spans="5:59" ht="12.75">
      <c r="E86" s="13"/>
      <c r="F86" s="18"/>
      <c r="G86" s="13"/>
      <c r="H86" s="13"/>
      <c r="I86" s="13"/>
      <c r="J86" s="13"/>
      <c r="K86" s="13"/>
      <c r="L86" s="13"/>
      <c r="M86" s="18"/>
      <c r="N86" s="13"/>
      <c r="O86" s="13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8"/>
      <c r="AZ86" s="8"/>
      <c r="BA86" s="8"/>
      <c r="BB86" s="8"/>
      <c r="BC86" s="8"/>
      <c r="BD86" s="8"/>
      <c r="BE86" s="8"/>
      <c r="BF86" s="3"/>
      <c r="BG86" s="3"/>
    </row>
    <row r="87" spans="5:59" ht="12.75">
      <c r="E87" s="13"/>
      <c r="F87" s="18"/>
      <c r="G87" s="13"/>
      <c r="H87" s="13"/>
      <c r="I87" s="13"/>
      <c r="J87" s="13"/>
      <c r="K87" s="13"/>
      <c r="L87" s="13"/>
      <c r="M87" s="18"/>
      <c r="N87" s="13"/>
      <c r="O87" s="13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8"/>
      <c r="AZ87" s="8"/>
      <c r="BA87" s="8"/>
      <c r="BB87" s="8"/>
      <c r="BC87" s="8"/>
      <c r="BD87" s="8"/>
      <c r="BE87" s="8"/>
      <c r="BF87" s="3"/>
      <c r="BG87" s="3"/>
    </row>
    <row r="88" spans="5:59" ht="12.75">
      <c r="E88" s="13"/>
      <c r="F88" s="18"/>
      <c r="G88" s="13"/>
      <c r="H88" s="13"/>
      <c r="I88" s="13"/>
      <c r="J88" s="13"/>
      <c r="K88" s="13"/>
      <c r="L88" s="13"/>
      <c r="M88" s="18"/>
      <c r="N88" s="13"/>
      <c r="O88" s="13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8"/>
      <c r="AZ88" s="8"/>
      <c r="BA88" s="8"/>
      <c r="BB88" s="8"/>
      <c r="BC88" s="8"/>
      <c r="BD88" s="8"/>
      <c r="BE88" s="8"/>
      <c r="BF88" s="3"/>
      <c r="BG88" s="3"/>
    </row>
    <row r="89" spans="5:59" ht="12.75">
      <c r="E89" s="13"/>
      <c r="F89" s="18"/>
      <c r="G89" s="13"/>
      <c r="H89" s="13"/>
      <c r="I89" s="13"/>
      <c r="J89" s="13"/>
      <c r="K89" s="13"/>
      <c r="L89" s="13"/>
      <c r="M89" s="18"/>
      <c r="N89" s="13"/>
      <c r="O89" s="13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8"/>
      <c r="AZ89" s="8"/>
      <c r="BA89" s="8"/>
      <c r="BB89" s="8"/>
      <c r="BC89" s="8"/>
      <c r="BD89" s="8"/>
      <c r="BE89" s="8"/>
      <c r="BF89" s="3"/>
      <c r="BG89" s="3"/>
    </row>
    <row r="90" spans="5:59" ht="12.75">
      <c r="E90" s="13"/>
      <c r="F90" s="18"/>
      <c r="G90" s="13"/>
      <c r="H90" s="13"/>
      <c r="I90" s="13"/>
      <c r="J90" s="13"/>
      <c r="K90" s="13"/>
      <c r="L90" s="13"/>
      <c r="M90" s="18"/>
      <c r="N90" s="13"/>
      <c r="O90" s="13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8"/>
      <c r="AZ90" s="8"/>
      <c r="BA90" s="8"/>
      <c r="BB90" s="8"/>
      <c r="BC90" s="8"/>
      <c r="BD90" s="8"/>
      <c r="BE90" s="8"/>
      <c r="BF90" s="3"/>
      <c r="BG90" s="3"/>
    </row>
    <row r="91" spans="5:59" ht="12.75">
      <c r="E91" s="13"/>
      <c r="F91" s="18"/>
      <c r="G91" s="13"/>
      <c r="H91" s="13"/>
      <c r="I91" s="13"/>
      <c r="J91" s="13"/>
      <c r="K91" s="13"/>
      <c r="L91" s="13"/>
      <c r="M91" s="18"/>
      <c r="N91" s="13"/>
      <c r="O91" s="13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8"/>
      <c r="AZ91" s="8"/>
      <c r="BA91" s="8"/>
      <c r="BB91" s="8"/>
      <c r="BC91" s="8"/>
      <c r="BD91" s="8"/>
      <c r="BE91" s="8"/>
      <c r="BF91" s="3"/>
      <c r="BG91" s="3"/>
    </row>
    <row r="92" spans="5:59" ht="12.75">
      <c r="E92" s="13"/>
      <c r="F92" s="18"/>
      <c r="G92" s="13"/>
      <c r="H92" s="13"/>
      <c r="I92" s="13"/>
      <c r="J92" s="13"/>
      <c r="K92" s="13"/>
      <c r="L92" s="13"/>
      <c r="M92" s="18"/>
      <c r="N92" s="13"/>
      <c r="O92" s="13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8"/>
      <c r="AZ92" s="8"/>
      <c r="BA92" s="8"/>
      <c r="BB92" s="8"/>
      <c r="BC92" s="8"/>
      <c r="BD92" s="8"/>
      <c r="BE92" s="8"/>
      <c r="BF92" s="3"/>
      <c r="BG92" s="3"/>
    </row>
  </sheetData>
  <printOptions horizontalCentered="1" verticalCentered="1"/>
  <pageMargins left="0.46" right="0.3" top="0.64" bottom="1" header="0.5" footer="0.5"/>
  <pageSetup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workbookViewId="0" topLeftCell="A1">
      <selection activeCell="A6" sqref="A6"/>
    </sheetView>
  </sheetViews>
  <sheetFormatPr defaultColWidth="9.140625" defaultRowHeight="12.75"/>
  <cols>
    <col min="1" max="1" width="9.28125" style="0" bestFit="1" customWidth="1"/>
    <col min="3" max="3" width="33.00390625" style="0" customWidth="1"/>
    <col min="4" max="4" width="11.57421875" style="42" hidden="1" customWidth="1"/>
    <col min="5" max="8" width="0" style="42" hidden="1" customWidth="1"/>
    <col min="9" max="9" width="2.57421875" style="42" hidden="1" customWidth="1"/>
    <col min="10" max="10" width="10.140625" style="42" hidden="1" customWidth="1"/>
    <col min="11" max="11" width="2.57421875" style="42" hidden="1" customWidth="1"/>
    <col min="12" max="12" width="14.7109375" style="42" customWidth="1"/>
    <col min="13" max="13" width="2.57421875" style="42" customWidth="1"/>
    <col min="14" max="14" width="14.00390625" style="42" customWidth="1"/>
  </cols>
  <sheetData>
    <row r="1" ht="12.75">
      <c r="A1" s="1" t="s">
        <v>86</v>
      </c>
    </row>
    <row r="2" ht="12.75">
      <c r="A2" s="2" t="s">
        <v>74</v>
      </c>
    </row>
    <row r="4" ht="12.75">
      <c r="A4" t="s">
        <v>84</v>
      </c>
    </row>
    <row r="5" ht="12.75">
      <c r="A5" t="s">
        <v>94</v>
      </c>
    </row>
    <row r="6" ht="12.75">
      <c r="A6" s="59" t="s">
        <v>83</v>
      </c>
    </row>
    <row r="8" spans="4:14" ht="12.75">
      <c r="D8" s="10" t="s">
        <v>14</v>
      </c>
      <c r="E8" s="10" t="s">
        <v>15</v>
      </c>
      <c r="F8" s="10" t="s">
        <v>16</v>
      </c>
      <c r="G8" s="10" t="s">
        <v>17</v>
      </c>
      <c r="H8" s="10" t="s">
        <v>18</v>
      </c>
      <c r="I8" s="11"/>
      <c r="J8" s="10" t="s">
        <v>19</v>
      </c>
      <c r="K8" s="11"/>
      <c r="L8" s="11"/>
      <c r="M8" s="11"/>
      <c r="N8" s="60" t="s">
        <v>76</v>
      </c>
    </row>
    <row r="9" spans="4:14" ht="12.75">
      <c r="D9" s="57"/>
      <c r="E9" s="57"/>
      <c r="F9" s="57"/>
      <c r="G9" s="57"/>
      <c r="H9" s="57"/>
      <c r="I9" s="11"/>
      <c r="J9" s="57"/>
      <c r="K9" s="11"/>
      <c r="L9" s="11"/>
      <c r="M9" s="11"/>
      <c r="N9" s="61" t="s">
        <v>20</v>
      </c>
    </row>
    <row r="10" spans="4:14" ht="12.75">
      <c r="D10" s="12" t="s">
        <v>22</v>
      </c>
      <c r="E10" s="12" t="s">
        <v>22</v>
      </c>
      <c r="F10" s="12" t="s">
        <v>22</v>
      </c>
      <c r="G10" s="12" t="s">
        <v>22</v>
      </c>
      <c r="H10" s="12" t="s">
        <v>22</v>
      </c>
      <c r="I10" s="11"/>
      <c r="J10" s="12" t="s">
        <v>22</v>
      </c>
      <c r="K10" s="11"/>
      <c r="L10" s="11"/>
      <c r="M10" s="11"/>
      <c r="N10" s="12" t="s">
        <v>22</v>
      </c>
    </row>
    <row r="11" spans="4:14" ht="12.75"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2" ht="12.75">
      <c r="A12" t="s">
        <v>38</v>
      </c>
      <c r="L12" s="53"/>
    </row>
    <row r="13" spans="1:14" ht="12.75">
      <c r="A13" t="s">
        <v>39</v>
      </c>
      <c r="D13" s="42">
        <v>22912</v>
      </c>
      <c r="E13" s="23">
        <v>0</v>
      </c>
      <c r="F13" s="42">
        <v>3101</v>
      </c>
      <c r="G13" s="42">
        <v>3124</v>
      </c>
      <c r="H13" s="42">
        <f>SUM(D13:G13)</f>
        <v>29137</v>
      </c>
      <c r="L13" s="68"/>
      <c r="N13" s="42">
        <f>H13-J13</f>
        <v>29137</v>
      </c>
    </row>
    <row r="14" spans="1:14" ht="12.75">
      <c r="A14" t="s">
        <v>40</v>
      </c>
      <c r="D14" s="42">
        <v>250</v>
      </c>
      <c r="E14" s="23">
        <v>0</v>
      </c>
      <c r="F14" s="23">
        <v>0</v>
      </c>
      <c r="G14" s="42">
        <v>37</v>
      </c>
      <c r="H14" s="42">
        <f>SUM(D14:G14)</f>
        <v>287</v>
      </c>
      <c r="L14" s="68"/>
      <c r="N14" s="42">
        <f>H14-J14</f>
        <v>287</v>
      </c>
    </row>
    <row r="15" spans="1:14" ht="12.75">
      <c r="A15" t="s">
        <v>41</v>
      </c>
      <c r="D15" s="23">
        <v>0</v>
      </c>
      <c r="E15" s="42">
        <v>936</v>
      </c>
      <c r="F15" s="23">
        <v>0</v>
      </c>
      <c r="G15" s="23">
        <v>0</v>
      </c>
      <c r="H15" s="42">
        <f>SUM(D15:G15)</f>
        <v>936</v>
      </c>
      <c r="L15" s="53"/>
      <c r="N15" s="42">
        <f>H15-J15</f>
        <v>936</v>
      </c>
    </row>
    <row r="16" ht="12.75">
      <c r="L16" s="53"/>
    </row>
    <row r="17" ht="12.75">
      <c r="L17" s="53"/>
    </row>
    <row r="18" spans="1:12" ht="12.75">
      <c r="A18" t="s">
        <v>42</v>
      </c>
      <c r="L18" s="53"/>
    </row>
    <row r="19" spans="1:14" ht="12.75">
      <c r="A19" t="s">
        <v>43</v>
      </c>
      <c r="D19" s="42">
        <v>20255</v>
      </c>
      <c r="E19" s="23">
        <v>0</v>
      </c>
      <c r="F19" s="42">
        <v>1179</v>
      </c>
      <c r="G19" s="42">
        <v>2792</v>
      </c>
      <c r="H19" s="42">
        <f aca="true" t="shared" si="0" ref="H19:H24">SUM(D19:G19)</f>
        <v>24226</v>
      </c>
      <c r="J19" s="42">
        <v>181</v>
      </c>
      <c r="K19" s="42" t="s">
        <v>72</v>
      </c>
      <c r="L19" s="68"/>
      <c r="N19" s="42">
        <f>H19-J19</f>
        <v>24045</v>
      </c>
    </row>
    <row r="20" spans="1:14" ht="12.75">
      <c r="A20" t="s">
        <v>44</v>
      </c>
      <c r="D20" s="42">
        <v>37915</v>
      </c>
      <c r="E20" s="23">
        <v>0</v>
      </c>
      <c r="F20" s="42">
        <v>6316</v>
      </c>
      <c r="G20" s="42">
        <v>15036</v>
      </c>
      <c r="H20" s="42">
        <f t="shared" si="0"/>
        <v>59267</v>
      </c>
      <c r="J20" s="42">
        <v>3364</v>
      </c>
      <c r="K20" s="42" t="s">
        <v>30</v>
      </c>
      <c r="L20" s="68"/>
      <c r="N20" s="42">
        <f>H20-J20</f>
        <v>55903</v>
      </c>
    </row>
    <row r="21" spans="1:14" ht="12.75">
      <c r="A21" t="s">
        <v>45</v>
      </c>
      <c r="D21" s="42">
        <v>2567</v>
      </c>
      <c r="E21" s="42">
        <v>70</v>
      </c>
      <c r="F21" s="42">
        <v>41</v>
      </c>
      <c r="G21" s="42">
        <v>108</v>
      </c>
      <c r="H21" s="42">
        <f t="shared" si="0"/>
        <v>2786</v>
      </c>
      <c r="J21" s="42">
        <v>864</v>
      </c>
      <c r="L21" s="53"/>
      <c r="N21" s="42">
        <f>H21-J21</f>
        <v>1922</v>
      </c>
    </row>
    <row r="22" spans="1:14" ht="12.75">
      <c r="A22" t="s">
        <v>46</v>
      </c>
      <c r="D22" s="42">
        <v>2412</v>
      </c>
      <c r="E22" s="23">
        <v>0</v>
      </c>
      <c r="F22" s="23">
        <v>0</v>
      </c>
      <c r="G22" s="23">
        <v>0</v>
      </c>
      <c r="H22" s="42">
        <f t="shared" si="0"/>
        <v>2412</v>
      </c>
      <c r="L22" s="68"/>
      <c r="N22" s="42">
        <f>H22-J22</f>
        <v>2412</v>
      </c>
    </row>
    <row r="23" spans="1:14" ht="12.75">
      <c r="A23" t="s">
        <v>51</v>
      </c>
      <c r="D23" s="42">
        <v>283</v>
      </c>
      <c r="E23" s="23">
        <v>0</v>
      </c>
      <c r="F23" s="23">
        <v>3</v>
      </c>
      <c r="G23" s="42">
        <v>12</v>
      </c>
      <c r="H23" s="42">
        <f t="shared" si="0"/>
        <v>298</v>
      </c>
      <c r="L23" s="68"/>
      <c r="N23" s="42">
        <f>H23-J23</f>
        <v>298</v>
      </c>
    </row>
    <row r="24" spans="4:14" ht="12.75">
      <c r="D24" s="45">
        <f>SUM(D19:D23)</f>
        <v>63432</v>
      </c>
      <c r="E24" s="45">
        <f>SUM(E19:E23)</f>
        <v>70</v>
      </c>
      <c r="F24" s="45">
        <f>SUM(F19:F23)</f>
        <v>7539</v>
      </c>
      <c r="G24" s="45">
        <f>SUM(G19:G23)</f>
        <v>17948</v>
      </c>
      <c r="H24" s="45">
        <f t="shared" si="0"/>
        <v>88989</v>
      </c>
      <c r="L24" s="53"/>
      <c r="N24" s="45">
        <f>SUM(N19:N23)</f>
        <v>84580</v>
      </c>
    </row>
    <row r="25" ht="12.75">
      <c r="L25" s="53"/>
    </row>
    <row r="26" spans="1:12" ht="12.75">
      <c r="A26" t="s">
        <v>47</v>
      </c>
      <c r="L26" s="53"/>
    </row>
    <row r="27" spans="1:14" ht="12.75">
      <c r="A27" t="s">
        <v>48</v>
      </c>
      <c r="D27" s="42">
        <f>21320+375+7517+313</f>
        <v>29525</v>
      </c>
      <c r="E27" s="23">
        <v>0</v>
      </c>
      <c r="F27" s="23">
        <f>400+70+28+814</f>
        <v>1312</v>
      </c>
      <c r="G27" s="42">
        <f>3524+13+38+1676</f>
        <v>5251</v>
      </c>
      <c r="H27" s="42">
        <f aca="true" t="shared" si="1" ref="H27:H32">SUM(D27:G27)</f>
        <v>36088</v>
      </c>
      <c r="L27" s="68"/>
      <c r="N27" s="42">
        <f>H27-J27</f>
        <v>36088</v>
      </c>
    </row>
    <row r="28" spans="1:14" ht="12.75">
      <c r="A28" t="s">
        <v>49</v>
      </c>
      <c r="D28" s="42">
        <v>3594</v>
      </c>
      <c r="E28" s="23">
        <v>0</v>
      </c>
      <c r="F28" s="23">
        <v>4871</v>
      </c>
      <c r="G28" s="42">
        <v>7412</v>
      </c>
      <c r="H28" s="42">
        <f t="shared" si="1"/>
        <v>15877</v>
      </c>
      <c r="J28" s="42">
        <f>J20</f>
        <v>3364</v>
      </c>
      <c r="K28" s="42" t="s">
        <v>30</v>
      </c>
      <c r="L28" s="68"/>
      <c r="N28" s="42">
        <f>H28-J28</f>
        <v>12513</v>
      </c>
    </row>
    <row r="29" spans="1:14" ht="12.75">
      <c r="A29" t="s">
        <v>50</v>
      </c>
      <c r="D29" s="42">
        <v>1762</v>
      </c>
      <c r="E29" s="42">
        <v>215</v>
      </c>
      <c r="F29" s="42">
        <v>829</v>
      </c>
      <c r="G29" s="42">
        <v>1054</v>
      </c>
      <c r="H29" s="42">
        <f t="shared" si="1"/>
        <v>3860</v>
      </c>
      <c r="L29" s="53"/>
      <c r="N29" s="42">
        <f>H29-J29</f>
        <v>3860</v>
      </c>
    </row>
    <row r="30" spans="1:14" ht="12.75">
      <c r="A30" t="s">
        <v>52</v>
      </c>
      <c r="D30" s="42">
        <v>6656</v>
      </c>
      <c r="E30" s="23">
        <v>0</v>
      </c>
      <c r="F30" s="42">
        <v>215</v>
      </c>
      <c r="G30" s="42">
        <v>516</v>
      </c>
      <c r="H30" s="42">
        <f t="shared" si="1"/>
        <v>7387</v>
      </c>
      <c r="L30" s="68"/>
      <c r="N30" s="42">
        <f>H30-J30</f>
        <v>7387</v>
      </c>
    </row>
    <row r="31" spans="1:14" ht="12.75" hidden="1">
      <c r="A31" t="s">
        <v>77</v>
      </c>
      <c r="D31" s="23">
        <v>0</v>
      </c>
      <c r="E31" s="42">
        <v>864</v>
      </c>
      <c r="F31" s="23">
        <v>0</v>
      </c>
      <c r="G31" s="23">
        <v>0</v>
      </c>
      <c r="H31" s="42">
        <f t="shared" si="1"/>
        <v>864</v>
      </c>
      <c r="J31" s="42">
        <v>864</v>
      </c>
      <c r="L31" s="68"/>
      <c r="N31" s="23">
        <v>0</v>
      </c>
    </row>
    <row r="32" spans="4:14" ht="12.75">
      <c r="D32" s="45">
        <f>SUM(D27:D31)</f>
        <v>41537</v>
      </c>
      <c r="E32" s="45">
        <f>SUM(E27:E31)</f>
        <v>1079</v>
      </c>
      <c r="F32" s="45">
        <f>SUM(F27:F31)</f>
        <v>7227</v>
      </c>
      <c r="G32" s="45">
        <f>SUM(G27:G31)</f>
        <v>14233</v>
      </c>
      <c r="H32" s="45">
        <f t="shared" si="1"/>
        <v>64076</v>
      </c>
      <c r="L32" s="53"/>
      <c r="N32" s="45">
        <f>SUM(N27:N31)</f>
        <v>59848</v>
      </c>
    </row>
    <row r="33" ht="12.75">
      <c r="L33" s="53"/>
    </row>
    <row r="34" ht="12.75">
      <c r="L34" s="53"/>
    </row>
    <row r="35" spans="1:14" ht="12.75">
      <c r="A35" t="s">
        <v>75</v>
      </c>
      <c r="D35" s="45">
        <f>D24-D32</f>
        <v>21895</v>
      </c>
      <c r="E35" s="51">
        <f>E24-E32</f>
        <v>-1009</v>
      </c>
      <c r="F35" s="51">
        <f>F24-F32</f>
        <v>312</v>
      </c>
      <c r="G35" s="51">
        <f>G24-G32</f>
        <v>3715</v>
      </c>
      <c r="H35" s="45">
        <f>SUM(D35:G35)</f>
        <v>24913</v>
      </c>
      <c r="L35" s="54"/>
      <c r="N35" s="42">
        <f>N24-N32</f>
        <v>24732</v>
      </c>
    </row>
    <row r="36" ht="13.5" thickBot="1">
      <c r="L36" s="53"/>
    </row>
    <row r="37" spans="4:14" ht="13.5" thickBot="1">
      <c r="D37" s="47">
        <f>D35+D15+D14+D13</f>
        <v>45057</v>
      </c>
      <c r="E37" s="48">
        <f>E35+E15+E14+E13</f>
        <v>-73</v>
      </c>
      <c r="F37" s="49">
        <f>F35+F15+F14+F13</f>
        <v>3413</v>
      </c>
      <c r="G37" s="49">
        <f>G35+G15+G14+G13</f>
        <v>6876</v>
      </c>
      <c r="H37" s="50">
        <f>SUM(D37:G37)</f>
        <v>55273</v>
      </c>
      <c r="L37" s="54"/>
      <c r="N37" s="52">
        <f>N35+N15+N14+N13</f>
        <v>55092</v>
      </c>
    </row>
    <row r="38" ht="12.75">
      <c r="L38" s="53"/>
    </row>
    <row r="39" ht="12.75">
      <c r="L39" s="53"/>
    </row>
    <row r="40" spans="1:12" ht="12.75">
      <c r="A40" t="s">
        <v>53</v>
      </c>
      <c r="L40" s="53"/>
    </row>
    <row r="41" ht="12.75">
      <c r="L41" s="53"/>
    </row>
    <row r="42" spans="1:14" ht="12.75">
      <c r="A42" t="s">
        <v>54</v>
      </c>
      <c r="D42" s="42">
        <v>34064</v>
      </c>
      <c r="E42" s="42">
        <v>10</v>
      </c>
      <c r="F42" s="42">
        <v>1391</v>
      </c>
      <c r="G42" s="42">
        <v>4885</v>
      </c>
      <c r="H42" s="44">
        <f>SUM(D42:G42)</f>
        <v>40350</v>
      </c>
      <c r="L42" s="53"/>
      <c r="N42" s="42">
        <f>H42-J42</f>
        <v>40350</v>
      </c>
    </row>
    <row r="43" spans="1:14" ht="12.75">
      <c r="A43" t="s">
        <v>55</v>
      </c>
      <c r="D43" s="42">
        <v>8</v>
      </c>
      <c r="E43" s="23">
        <v>0</v>
      </c>
      <c r="F43" s="23">
        <v>1</v>
      </c>
      <c r="G43" s="23">
        <v>0</v>
      </c>
      <c r="H43" s="42">
        <f>SUM(D43:G43)</f>
        <v>9</v>
      </c>
      <c r="L43" s="68"/>
      <c r="N43" s="42">
        <f>H43-J43</f>
        <v>9</v>
      </c>
    </row>
    <row r="44" spans="1:14" ht="12.75">
      <c r="A44" t="s">
        <v>56</v>
      </c>
      <c r="D44" s="23">
        <v>0</v>
      </c>
      <c r="E44" s="43">
        <v>-83</v>
      </c>
      <c r="F44" s="23">
        <v>0</v>
      </c>
      <c r="G44" s="23">
        <v>0</v>
      </c>
      <c r="H44" s="43">
        <f>SUM(D44:G44)</f>
        <v>-83</v>
      </c>
      <c r="L44" s="54"/>
      <c r="N44" s="43">
        <f>H44-J44</f>
        <v>-83</v>
      </c>
    </row>
    <row r="45" spans="1:14" ht="12.75">
      <c r="A45" t="s">
        <v>57</v>
      </c>
      <c r="D45" s="23">
        <v>8832</v>
      </c>
      <c r="E45" s="23">
        <v>0</v>
      </c>
      <c r="F45" s="23">
        <v>1824</v>
      </c>
      <c r="G45" s="42">
        <v>1750</v>
      </c>
      <c r="H45" s="42">
        <f>SUM(D45:G45)</f>
        <v>12406</v>
      </c>
      <c r="J45" s="42">
        <v>181</v>
      </c>
      <c r="K45" s="42" t="s">
        <v>72</v>
      </c>
      <c r="L45" s="68"/>
      <c r="N45" s="42">
        <f>H45-J45</f>
        <v>12225</v>
      </c>
    </row>
    <row r="46" spans="4:14" ht="12.75">
      <c r="D46" s="45">
        <f>SUM(D42:D45)</f>
        <v>42904</v>
      </c>
      <c r="E46" s="51">
        <f>SUM(E42:E45)</f>
        <v>-73</v>
      </c>
      <c r="F46" s="51">
        <f>SUM(F42:F45)</f>
        <v>3216</v>
      </c>
      <c r="G46" s="51">
        <f>SUM(G42:G45)</f>
        <v>6635</v>
      </c>
      <c r="H46" s="45">
        <f>SUM(D46:G46)</f>
        <v>52682</v>
      </c>
      <c r="L46" s="54"/>
      <c r="N46" s="45">
        <f>SUM(N42:N45)</f>
        <v>52501</v>
      </c>
    </row>
    <row r="47" ht="12.75">
      <c r="L47" s="53"/>
    </row>
    <row r="48" ht="12.75">
      <c r="L48" s="53"/>
    </row>
    <row r="49" spans="1:14" ht="12.75">
      <c r="A49" t="s">
        <v>58</v>
      </c>
      <c r="D49" s="42">
        <v>468</v>
      </c>
      <c r="E49" s="23">
        <v>0</v>
      </c>
      <c r="F49" s="42">
        <v>19</v>
      </c>
      <c r="G49" s="42">
        <v>114</v>
      </c>
      <c r="H49" s="42">
        <f>SUM(D49:G49)</f>
        <v>601</v>
      </c>
      <c r="L49" s="68"/>
      <c r="N49" s="42">
        <f>H49-J49</f>
        <v>601</v>
      </c>
    </row>
    <row r="50" spans="1:14" ht="12.75">
      <c r="A50" t="s">
        <v>59</v>
      </c>
      <c r="D50" s="42">
        <v>1242</v>
      </c>
      <c r="E50" s="23">
        <v>0</v>
      </c>
      <c r="F50" s="42">
        <v>150</v>
      </c>
      <c r="G50" s="42">
        <v>127</v>
      </c>
      <c r="H50" s="42">
        <f>SUM(D50:G50)</f>
        <v>1519</v>
      </c>
      <c r="L50" s="68"/>
      <c r="N50" s="42">
        <f>H50-J50</f>
        <v>1519</v>
      </c>
    </row>
    <row r="51" spans="1:14" ht="12.75">
      <c r="A51" t="s">
        <v>60</v>
      </c>
      <c r="D51" s="42">
        <v>127</v>
      </c>
      <c r="E51" s="23">
        <v>0</v>
      </c>
      <c r="F51" s="42">
        <v>28</v>
      </c>
      <c r="G51" s="23">
        <v>0</v>
      </c>
      <c r="H51" s="42">
        <f>SUM(D51:G51)</f>
        <v>155</v>
      </c>
      <c r="L51" s="68"/>
      <c r="N51" s="42">
        <f>H51-J51</f>
        <v>155</v>
      </c>
    </row>
    <row r="52" spans="1:14" ht="12.75">
      <c r="A52" t="s">
        <v>61</v>
      </c>
      <c r="D52" s="42">
        <v>316</v>
      </c>
      <c r="E52" s="23">
        <v>0</v>
      </c>
      <c r="F52" s="23">
        <v>0</v>
      </c>
      <c r="G52" s="23">
        <v>0</v>
      </c>
      <c r="H52" s="42">
        <f>SUM(D52:G52)</f>
        <v>316</v>
      </c>
      <c r="L52" s="68"/>
      <c r="N52" s="42">
        <f>H52-J52</f>
        <v>316</v>
      </c>
    </row>
    <row r="53" spans="1:14" ht="12.75">
      <c r="A53" t="s">
        <v>62</v>
      </c>
      <c r="D53" s="45">
        <f>SUM(D49:D52)</f>
        <v>2153</v>
      </c>
      <c r="E53" s="46">
        <v>0</v>
      </c>
      <c r="F53" s="45">
        <f>SUM(F49:F52)</f>
        <v>197</v>
      </c>
      <c r="G53" s="45">
        <f>SUM(G49:G52)</f>
        <v>241</v>
      </c>
      <c r="H53" s="45">
        <f>SUM(D53:G53)</f>
        <v>2591</v>
      </c>
      <c r="L53" s="68"/>
      <c r="N53" s="45">
        <f>H53-J53</f>
        <v>2591</v>
      </c>
    </row>
    <row r="54" ht="13.5" thickBot="1">
      <c r="L54" s="53"/>
    </row>
    <row r="55" spans="4:14" ht="13.5" thickBot="1">
      <c r="D55" s="47">
        <f>D53+D46</f>
        <v>45057</v>
      </c>
      <c r="E55" s="48">
        <f>E53+E46</f>
        <v>-73</v>
      </c>
      <c r="F55" s="49">
        <f>F53+F46</f>
        <v>3413</v>
      </c>
      <c r="G55" s="49">
        <f>G53+G46</f>
        <v>6876</v>
      </c>
      <c r="H55" s="50">
        <f>SUM(D55:G55)</f>
        <v>55273</v>
      </c>
      <c r="L55" s="54"/>
      <c r="N55" s="52">
        <f>N53+N46</f>
        <v>55092</v>
      </c>
    </row>
    <row r="56" spans="4:14" ht="12.75">
      <c r="D56" s="53"/>
      <c r="E56" s="54"/>
      <c r="F56" s="53"/>
      <c r="G56" s="53"/>
      <c r="H56" s="53"/>
      <c r="L56" s="53"/>
      <c r="N56" s="53"/>
    </row>
    <row r="57" spans="4:14" ht="12.75" hidden="1">
      <c r="D57" s="42">
        <f>D55-D37</f>
        <v>0</v>
      </c>
      <c r="E57" s="42">
        <f>E55-E37</f>
        <v>0</v>
      </c>
      <c r="F57" s="42">
        <f>F55-F37</f>
        <v>0</v>
      </c>
      <c r="G57" s="42">
        <f>G55-G37</f>
        <v>0</v>
      </c>
      <c r="H57" s="42">
        <f>H55-H37</f>
        <v>0</v>
      </c>
      <c r="L57" s="53"/>
      <c r="N57" s="42">
        <f>N55-N37</f>
        <v>0</v>
      </c>
    </row>
    <row r="58" spans="1:14" ht="12.75">
      <c r="A58" t="s">
        <v>81</v>
      </c>
      <c r="L58" s="69"/>
      <c r="N58" s="56">
        <f>(N46-936)/N42</f>
        <v>1.2779429987608426</v>
      </c>
    </row>
    <row r="59" ht="12.75">
      <c r="L59" s="53"/>
    </row>
    <row r="60" ht="12.75" hidden="1"/>
    <row r="61" spans="1:5" ht="12.75" hidden="1">
      <c r="A61" t="s">
        <v>63</v>
      </c>
      <c r="E61" s="9" t="s">
        <v>66</v>
      </c>
    </row>
    <row r="62" spans="1:5" ht="12.75" hidden="1">
      <c r="A62" t="s">
        <v>64</v>
      </c>
      <c r="B62" t="s">
        <v>65</v>
      </c>
      <c r="E62" s="42">
        <v>2756</v>
      </c>
    </row>
    <row r="63" spans="2:5" ht="12.75" hidden="1">
      <c r="B63" t="s">
        <v>67</v>
      </c>
      <c r="E63" s="42">
        <f>80+167</f>
        <v>247</v>
      </c>
    </row>
    <row r="64" spans="2:5" ht="12.75" hidden="1">
      <c r="B64" t="s">
        <v>68</v>
      </c>
      <c r="E64" s="42">
        <v>338</v>
      </c>
    </row>
    <row r="65" spans="2:5" ht="12.75" hidden="1">
      <c r="B65" t="s">
        <v>69</v>
      </c>
      <c r="E65" s="42">
        <v>23</v>
      </c>
    </row>
    <row r="66" ht="13.5" hidden="1" thickBot="1">
      <c r="E66" s="55">
        <f>SUM(E62:E65)</f>
        <v>3364</v>
      </c>
    </row>
    <row r="67" ht="13.5" hidden="1" thickTop="1"/>
    <row r="68" spans="1:5" ht="12.75" hidden="1">
      <c r="A68" t="s">
        <v>70</v>
      </c>
      <c r="B68" t="s">
        <v>71</v>
      </c>
      <c r="E68" s="42">
        <v>181</v>
      </c>
    </row>
  </sheetData>
  <printOptions/>
  <pageMargins left="0.75" right="0.75" top="1" bottom="1" header="0.5" footer="0.5"/>
  <pageSetup fitToHeight="1" fitToWidth="1" horizontalDpi="600" verticalDpi="600" orientation="portrait" scale="90" r:id="rId1"/>
  <headerFooter alignWithMargins="0">
    <oddFooter>&amp;R]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S.P.GRANITE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LAI_LAI</dc:creator>
  <cp:keywords/>
  <dc:description/>
  <cp:lastModifiedBy>smsb</cp:lastModifiedBy>
  <cp:lastPrinted>2002-06-25T07:22:22Z</cp:lastPrinted>
  <dcterms:created xsi:type="dcterms:W3CDTF">2002-06-13T01:53:03Z</dcterms:created>
  <dcterms:modified xsi:type="dcterms:W3CDTF">2002-06-21T04:22:10Z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